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51. PROVISION DE CARTERA\"/>
    </mc:Choice>
  </mc:AlternateContent>
  <bookViews>
    <workbookView xWindow="240" yWindow="75" windowWidth="20115" windowHeight="7995"/>
  </bookViews>
  <sheets>
    <sheet name="PROVISION" sheetId="1" r:id="rId1"/>
  </sheets>
  <calcPr calcId="152511"/>
</workbook>
</file>

<file path=xl/calcChain.xml><?xml version="1.0" encoding="utf-8"?>
<calcChain xmlns="http://schemas.openxmlformats.org/spreadsheetml/2006/main">
  <c r="J10" i="1" l="1"/>
  <c r="G7" i="1"/>
  <c r="F9" i="1"/>
  <c r="F8" i="1"/>
  <c r="H3" i="1"/>
  <c r="G3" i="1"/>
  <c r="E23" i="1"/>
  <c r="D23" i="1"/>
  <c r="F7" i="1" l="1"/>
  <c r="F5" i="1"/>
  <c r="F4" i="1"/>
  <c r="F3" i="1"/>
  <c r="E5" i="1"/>
  <c r="E3" i="1"/>
  <c r="F19" i="1" l="1"/>
  <c r="F18" i="1"/>
  <c r="F20" i="1" s="1"/>
  <c r="C19" i="1"/>
  <c r="C18" i="1"/>
  <c r="C7" i="1"/>
  <c r="C6" i="1"/>
  <c r="C5" i="1"/>
  <c r="C4" i="1"/>
  <c r="C3" i="1"/>
</calcChain>
</file>

<file path=xl/comments1.xml><?xml version="1.0" encoding="utf-8"?>
<comments xmlns="http://schemas.openxmlformats.org/spreadsheetml/2006/main">
  <authors>
    <author>ConTabilizalo.com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ConTabilizalo.com:</t>
        </r>
        <r>
          <rPr>
            <sz val="9"/>
            <color indexed="81"/>
            <rFont val="Tahoma"/>
            <family val="2"/>
          </rPr>
          <t xml:space="preserve">
33% SOBRE LA DEUDA POR CADA AÑO</t>
        </r>
      </text>
    </comment>
  </commentList>
</comments>
</file>

<file path=xl/sharedStrings.xml><?xml version="1.0" encoding="utf-8"?>
<sst xmlns="http://schemas.openxmlformats.org/spreadsheetml/2006/main" count="41" uniqueCount="34">
  <si>
    <t>NO FACTURA</t>
  </si>
  <si>
    <t>001</t>
  </si>
  <si>
    <t>002</t>
  </si>
  <si>
    <t>003</t>
  </si>
  <si>
    <t>004</t>
  </si>
  <si>
    <t>005</t>
  </si>
  <si>
    <t>FECHA ACTUAL</t>
  </si>
  <si>
    <t>DIAS TRANSCURRIDOS</t>
  </si>
  <si>
    <t>MAS DE 360 DIAS</t>
  </si>
  <si>
    <t>P. INDIVIDUAL</t>
  </si>
  <si>
    <t>P. GENERAL</t>
  </si>
  <si>
    <t>FECHA VENCIMIENTO</t>
  </si>
  <si>
    <t>CARTERA ACTUAL</t>
  </si>
  <si>
    <t>006</t>
  </si>
  <si>
    <t>PROVISIÓN DE CARTERA (EJEMPLO)</t>
  </si>
  <si>
    <t>VALOR</t>
  </si>
  <si>
    <t>MONTO</t>
  </si>
  <si>
    <t>DESDE 181 HASTA 360 DIAS</t>
  </si>
  <si>
    <t>TASA</t>
  </si>
  <si>
    <t>DIAS</t>
  </si>
  <si>
    <t>DESDE 90 HASTA 180 DIAS</t>
  </si>
  <si>
    <t>PROVISION GENERAL</t>
  </si>
  <si>
    <t>ALMACEN TORONTO</t>
  </si>
  <si>
    <t>LOS PANTALONEROS LTDA</t>
  </si>
  <si>
    <t>NIT</t>
  </si>
  <si>
    <t>CLIENTE</t>
  </si>
  <si>
    <t>PROV INDIVIDUAL</t>
  </si>
  <si>
    <t>PROV GENERAL</t>
  </si>
  <si>
    <t>AÑO 2013</t>
  </si>
  <si>
    <t>AÑO 2014</t>
  </si>
  <si>
    <t>TIPO PROVISION</t>
  </si>
  <si>
    <t>INDIVIDUAL</t>
  </si>
  <si>
    <t>GENERAL</t>
  </si>
  <si>
    <t>SALDO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</si>
</sst>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5" fontId="0" fillId="0" borderId="1" xfId="0" applyNumberFormat="1" applyBorder="1"/>
    <xf numFmtId="0" fontId="0" fillId="2" borderId="1" xfId="0" applyFill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9" fontId="0" fillId="2" borderId="1" xfId="0" applyNumberFormat="1" applyFill="1" applyBorder="1"/>
    <xf numFmtId="3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/>
    <xf numFmtId="3" fontId="2" fillId="0" borderId="0" xfId="0" applyNumberFormat="1" applyFont="1"/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/>
    <xf numFmtId="0" fontId="2" fillId="0" borderId="1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9" fontId="0" fillId="0" borderId="0" xfId="0" applyNumberFormat="1"/>
    <xf numFmtId="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showGridLines="0" tabSelected="1" topLeftCell="C1" workbookViewId="0">
      <selection activeCell="K10" sqref="K10"/>
    </sheetView>
  </sheetViews>
  <sheetFormatPr baseColWidth="10" defaultRowHeight="15" x14ac:dyDescent="0.25"/>
  <cols>
    <col min="1" max="1" width="12.42578125" style="1" bestFit="1" customWidth="1"/>
    <col min="2" max="2" width="19.85546875" bestFit="1" customWidth="1"/>
    <col min="3" max="3" width="20.5703125" style="2" bestFit="1" customWidth="1"/>
    <col min="4" max="4" width="20.5703125" style="2" customWidth="1"/>
    <col min="5" max="6" width="14.7109375" customWidth="1"/>
    <col min="8" max="8" width="24.28515625" bestFit="1" customWidth="1"/>
    <col min="9" max="9" width="28.7109375" customWidth="1"/>
    <col min="10" max="10" width="17.42578125" bestFit="1" customWidth="1"/>
    <col min="11" max="11" width="15.5703125" bestFit="1" customWidth="1"/>
  </cols>
  <sheetData>
    <row r="1" spans="1:11" ht="24" thickBot="1" x14ac:dyDescent="0.4">
      <c r="A1" s="18" t="s">
        <v>14</v>
      </c>
      <c r="B1" s="19"/>
      <c r="C1" s="19"/>
      <c r="D1" s="19"/>
      <c r="E1" s="19"/>
      <c r="F1" s="20"/>
      <c r="I1" s="27" t="s">
        <v>21</v>
      </c>
      <c r="J1" s="27"/>
    </row>
    <row r="2" spans="1:11" x14ac:dyDescent="0.25">
      <c r="A2" s="28" t="s">
        <v>0</v>
      </c>
      <c r="B2" s="29" t="s">
        <v>11</v>
      </c>
      <c r="C2" s="30" t="s">
        <v>7</v>
      </c>
      <c r="D2" s="30" t="s">
        <v>15</v>
      </c>
      <c r="E2" s="31" t="s">
        <v>9</v>
      </c>
      <c r="F2" s="29" t="s">
        <v>10</v>
      </c>
      <c r="G2" t="s">
        <v>26</v>
      </c>
      <c r="I2" s="15" t="s">
        <v>19</v>
      </c>
      <c r="J2" s="15" t="s">
        <v>18</v>
      </c>
    </row>
    <row r="3" spans="1:11" x14ac:dyDescent="0.25">
      <c r="A3" s="5" t="s">
        <v>1</v>
      </c>
      <c r="B3" s="6">
        <v>41065</v>
      </c>
      <c r="C3" s="11">
        <f>DAYS360(B3,$B$10)+1</f>
        <v>927</v>
      </c>
      <c r="D3" s="11">
        <v>1500000</v>
      </c>
      <c r="E3" s="4">
        <f>+D3*33/100</f>
        <v>495000</v>
      </c>
      <c r="F3" s="4">
        <f>+D3*15/100</f>
        <v>225000</v>
      </c>
      <c r="G3">
        <f>+C3/360</f>
        <v>2.5750000000000002</v>
      </c>
      <c r="H3">
        <f>+G3*H4/G4</f>
        <v>84.975000000000009</v>
      </c>
      <c r="I3" s="9" t="s">
        <v>20</v>
      </c>
      <c r="J3" s="10">
        <v>0.05</v>
      </c>
    </row>
    <row r="4" spans="1:11" x14ac:dyDescent="0.25">
      <c r="A4" s="5" t="s">
        <v>2</v>
      </c>
      <c r="B4" s="6">
        <v>41648</v>
      </c>
      <c r="C4" s="11">
        <f t="shared" ref="C4:C7" si="0">DAYS360(B4,$B$10)+1</f>
        <v>353</v>
      </c>
      <c r="D4" s="11">
        <v>750000</v>
      </c>
      <c r="E4" s="4"/>
      <c r="F4" s="4">
        <f>+D4*10/100</f>
        <v>75000</v>
      </c>
      <c r="G4">
        <v>1</v>
      </c>
      <c r="H4">
        <v>33</v>
      </c>
      <c r="I4" s="9" t="s">
        <v>17</v>
      </c>
      <c r="J4" s="10">
        <v>0.1</v>
      </c>
    </row>
    <row r="5" spans="1:11" x14ac:dyDescent="0.25">
      <c r="A5" s="5" t="s">
        <v>3</v>
      </c>
      <c r="B5" s="6">
        <v>41325</v>
      </c>
      <c r="C5" s="11">
        <f t="shared" si="0"/>
        <v>672</v>
      </c>
      <c r="D5" s="11">
        <v>840000</v>
      </c>
      <c r="E5" s="4">
        <f>+D5*33/100</f>
        <v>277200</v>
      </c>
      <c r="F5" s="4">
        <f>+D5*15/100</f>
        <v>126000</v>
      </c>
      <c r="I5" s="9" t="s">
        <v>8</v>
      </c>
      <c r="J5" s="10">
        <v>0.15</v>
      </c>
    </row>
    <row r="6" spans="1:11" x14ac:dyDescent="0.25">
      <c r="A6" s="5" t="s">
        <v>4</v>
      </c>
      <c r="B6" s="6">
        <v>41954</v>
      </c>
      <c r="C6" s="11">
        <f t="shared" si="0"/>
        <v>51</v>
      </c>
      <c r="D6" s="11">
        <v>125000</v>
      </c>
      <c r="E6" s="4"/>
      <c r="F6" s="4">
        <v>0</v>
      </c>
      <c r="G6" t="s">
        <v>27</v>
      </c>
    </row>
    <row r="7" spans="1:11" x14ac:dyDescent="0.25">
      <c r="A7" s="5" t="s">
        <v>5</v>
      </c>
      <c r="B7" s="6">
        <v>41765</v>
      </c>
      <c r="C7" s="11">
        <f t="shared" si="0"/>
        <v>236</v>
      </c>
      <c r="D7" s="11">
        <v>2875000</v>
      </c>
      <c r="E7" s="4"/>
      <c r="F7" s="4">
        <f>+D7*10/100</f>
        <v>287500</v>
      </c>
      <c r="G7">
        <f>+D3*15/100</f>
        <v>225000</v>
      </c>
      <c r="H7" s="35"/>
    </row>
    <row r="8" spans="1:11" x14ac:dyDescent="0.25">
      <c r="F8">
        <f>+D3*H3/100</f>
        <v>1274625.0000000002</v>
      </c>
      <c r="H8" s="35"/>
    </row>
    <row r="9" spans="1:11" x14ac:dyDescent="0.25">
      <c r="B9" s="7" t="s">
        <v>6</v>
      </c>
      <c r="F9" s="34">
        <f>+D3-F8</f>
        <v>225374.99999999977</v>
      </c>
      <c r="H9" s="36" t="s">
        <v>28</v>
      </c>
      <c r="I9" s="32" t="s">
        <v>29</v>
      </c>
      <c r="J9" s="32" t="s">
        <v>33</v>
      </c>
      <c r="K9" s="32" t="s">
        <v>30</v>
      </c>
    </row>
    <row r="10" spans="1:11" x14ac:dyDescent="0.25">
      <c r="B10" s="8">
        <v>42004</v>
      </c>
      <c r="C10" s="3"/>
      <c r="D10" s="3"/>
      <c r="H10" s="4">
        <v>52000</v>
      </c>
      <c r="I10" s="4">
        <v>60000</v>
      </c>
      <c r="J10" s="4">
        <f>+H10+I10</f>
        <v>112000</v>
      </c>
      <c r="K10" s="4" t="s">
        <v>31</v>
      </c>
    </row>
    <row r="11" spans="1:11" x14ac:dyDescent="0.25">
      <c r="G11" s="34"/>
      <c r="H11" s="4">
        <v>52000</v>
      </c>
      <c r="I11" s="4">
        <v>60000</v>
      </c>
      <c r="J11" s="4">
        <v>60000</v>
      </c>
      <c r="K11" s="4" t="s">
        <v>32</v>
      </c>
    </row>
    <row r="13" spans="1:11" ht="15.75" thickBot="1" x14ac:dyDescent="0.3"/>
    <row r="14" spans="1:11" ht="15" customHeight="1" x14ac:dyDescent="0.25">
      <c r="A14" s="21" t="s">
        <v>12</v>
      </c>
      <c r="B14" s="22"/>
      <c r="C14" s="22"/>
      <c r="D14" s="22"/>
      <c r="E14" s="22"/>
      <c r="F14" s="22"/>
      <c r="G14" s="22"/>
      <c r="H14" s="23"/>
    </row>
    <row r="15" spans="1:11" ht="15.75" customHeight="1" thickBot="1" x14ac:dyDescent="0.3">
      <c r="A15" s="24"/>
      <c r="B15" s="25"/>
      <c r="C15" s="25"/>
      <c r="D15" s="25"/>
      <c r="E15" s="25"/>
      <c r="F15" s="25"/>
      <c r="G15" s="25"/>
      <c r="H15" s="26"/>
    </row>
    <row r="16" spans="1:11" ht="10.5" customHeight="1" x14ac:dyDescent="0.25"/>
    <row r="17" spans="1:8" x14ac:dyDescent="0.25">
      <c r="A17" s="12" t="s">
        <v>0</v>
      </c>
      <c r="B17" s="13" t="s">
        <v>11</v>
      </c>
      <c r="C17" s="13" t="s">
        <v>7</v>
      </c>
      <c r="D17" s="13" t="s">
        <v>16</v>
      </c>
      <c r="E17" s="14" t="s">
        <v>9</v>
      </c>
      <c r="F17" s="13" t="s">
        <v>10</v>
      </c>
      <c r="G17" s="32" t="s">
        <v>24</v>
      </c>
      <c r="H17" s="32" t="s">
        <v>25</v>
      </c>
    </row>
    <row r="18" spans="1:8" x14ac:dyDescent="0.25">
      <c r="A18" s="5" t="s">
        <v>3</v>
      </c>
      <c r="B18" s="6">
        <v>41683</v>
      </c>
      <c r="C18" s="11">
        <f>DAYS360(B18,$B$23)+1</f>
        <v>319</v>
      </c>
      <c r="D18" s="11">
        <v>894380</v>
      </c>
      <c r="E18" s="4"/>
      <c r="F18" s="16">
        <f>+D18*10/100</f>
        <v>89438</v>
      </c>
      <c r="G18" s="4">
        <v>860524608</v>
      </c>
      <c r="H18" s="4" t="s">
        <v>22</v>
      </c>
    </row>
    <row r="19" spans="1:8" x14ac:dyDescent="0.25">
      <c r="A19" s="5" t="s">
        <v>13</v>
      </c>
      <c r="B19" s="6">
        <v>41713</v>
      </c>
      <c r="C19" s="11">
        <f>DAYS360(B19,$B$23)+1</f>
        <v>287</v>
      </c>
      <c r="D19" s="11">
        <v>1730284.27</v>
      </c>
      <c r="E19" s="4"/>
      <c r="F19" s="16">
        <f>+D19*10/100</f>
        <v>173028.427</v>
      </c>
      <c r="G19" s="4">
        <v>800212212</v>
      </c>
      <c r="H19" s="4" t="s">
        <v>23</v>
      </c>
    </row>
    <row r="20" spans="1:8" x14ac:dyDescent="0.25">
      <c r="F20" s="17">
        <f>SUM(F18:F19)</f>
        <v>262466.42700000003</v>
      </c>
    </row>
    <row r="22" spans="1:8" x14ac:dyDescent="0.25">
      <c r="B22" s="7" t="s">
        <v>6</v>
      </c>
      <c r="D22" s="2">
        <v>360</v>
      </c>
      <c r="E22">
        <v>33</v>
      </c>
    </row>
    <row r="23" spans="1:8" x14ac:dyDescent="0.25">
      <c r="B23" s="8">
        <v>42004</v>
      </c>
      <c r="D23" s="33">
        <f>+C18</f>
        <v>319</v>
      </c>
      <c r="E23">
        <f>+D23*E22/D22</f>
        <v>29.241666666666667</v>
      </c>
    </row>
  </sheetData>
  <mergeCells count="3">
    <mergeCell ref="A1:F1"/>
    <mergeCell ref="I1:J1"/>
    <mergeCell ref="A14:H1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2014-06-18T00:24:37Z</dcterms:created>
  <dcterms:modified xsi:type="dcterms:W3CDTF">2014-07-10T17:09:32Z</dcterms:modified>
</cp:coreProperties>
</file>