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ontabilizalo\CURSOS\01. TALLER PRACTICO\46. ICA\"/>
    </mc:Choice>
  </mc:AlternateContent>
  <bookViews>
    <workbookView xWindow="0" yWindow="0" windowWidth="20490" windowHeight="7455"/>
  </bookViews>
  <sheets>
    <sheet name="DETALLADO ICA ENE-FEB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  <c r="L30" i="1"/>
  <c r="L27" i="1"/>
  <c r="L25" i="1"/>
  <c r="L23" i="1"/>
  <c r="O7" i="1"/>
  <c r="O6" i="1"/>
  <c r="L21" i="1"/>
  <c r="L19" i="1"/>
  <c r="L15" i="1"/>
  <c r="L11" i="1"/>
</calcChain>
</file>

<file path=xl/sharedStrings.xml><?xml version="1.0" encoding="utf-8"?>
<sst xmlns="http://schemas.openxmlformats.org/spreadsheetml/2006/main" count="95" uniqueCount="67">
  <si>
    <t>VENTA DE PANTALONES</t>
  </si>
  <si>
    <t>VENTA DE BLUSAS</t>
  </si>
  <si>
    <t>VENTA DE PANTALONETAS</t>
  </si>
  <si>
    <t xml:space="preserve">ENVASES Y EMPAQUES </t>
  </si>
  <si>
    <t xml:space="preserve">INTERESES </t>
  </si>
  <si>
    <t xml:space="preserve">DESCUENTOS COMERCIALES CONDICIONADOS </t>
  </si>
  <si>
    <t xml:space="preserve">APROVECHAMIENTOS </t>
  </si>
  <si>
    <t>DEVOLUCION DE PANTALONES</t>
  </si>
  <si>
    <t>AVISOS Y TABLEROS</t>
  </si>
  <si>
    <t>TOTAL IMPUESTO A CARGO</t>
  </si>
  <si>
    <t>IMPUESTO DE INDUSTRIA Y COMERCIO RETENIDO</t>
  </si>
  <si>
    <t>TIPO COMP</t>
  </si>
  <si>
    <t>#</t>
  </si>
  <si>
    <t>FECHA COMP</t>
  </si>
  <si>
    <t>NO SOPORTE</t>
  </si>
  <si>
    <t>FECHA SOPORTE</t>
  </si>
  <si>
    <t>NIT</t>
  </si>
  <si>
    <t>TERCERO</t>
  </si>
  <si>
    <t>CONCEPTO</t>
  </si>
  <si>
    <t>CUENTA NO</t>
  </si>
  <si>
    <t>NOMBRE CTA</t>
  </si>
  <si>
    <t xml:space="preserve">DEBITO </t>
  </si>
  <si>
    <t>CREDITO</t>
  </si>
  <si>
    <t>CHEQUE</t>
  </si>
  <si>
    <t>FV-Factura de Venta</t>
  </si>
  <si>
    <t>01</t>
  </si>
  <si>
    <t>LUZ MOLINA</t>
  </si>
  <si>
    <t>VTA PANTALONES CONTADO</t>
  </si>
  <si>
    <t>02</t>
  </si>
  <si>
    <t>EL VESTIDOR S.A.S.</t>
  </si>
  <si>
    <t>VTA PANTALONES CD 70</t>
  </si>
  <si>
    <t>06</t>
  </si>
  <si>
    <t>LOS PANTALONEROS LTDA</t>
  </si>
  <si>
    <t>VTA 130 BLUSAS</t>
  </si>
  <si>
    <t>03</t>
  </si>
  <si>
    <t>ALMACEN TORONTO</t>
  </si>
  <si>
    <t>VTA PANTALONETAS</t>
  </si>
  <si>
    <t>04</t>
  </si>
  <si>
    <t>F Y ROPA S.A.S</t>
  </si>
  <si>
    <t>VTA DE CIA 110 PANTOLONETAS</t>
  </si>
  <si>
    <t>NC-Nota Crédito</t>
  </si>
  <si>
    <t>DEVOL X DEFECTOS</t>
  </si>
  <si>
    <t>05</t>
  </si>
  <si>
    <t>RECICLADOS LTDA.</t>
  </si>
  <si>
    <t>VTA CJAS DE CARTON</t>
  </si>
  <si>
    <t>CD-Comprobante Diario</t>
  </si>
  <si>
    <t>09</t>
  </si>
  <si>
    <t>ACTRACO 15</t>
  </si>
  <si>
    <t>FINANTRO</t>
  </si>
  <si>
    <t>REND FINANC X INTERES</t>
  </si>
  <si>
    <t>CE-Comprobante de Egreso</t>
  </si>
  <si>
    <t>18</t>
  </si>
  <si>
    <t>KP852</t>
  </si>
  <si>
    <t>SURTIDOR KP LTDA</t>
  </si>
  <si>
    <t>PGO FRA KP852</t>
  </si>
  <si>
    <t>10</t>
  </si>
  <si>
    <t>NUESTRO ALMACEN S.A.S</t>
  </si>
  <si>
    <t>SOBRA INVENT CONTEO FISICO</t>
  </si>
  <si>
    <t>TOTAL DE INGRESOS BRUTOS</t>
  </si>
  <si>
    <t>11</t>
  </si>
  <si>
    <t>EXTRAC ENE-001</t>
  </si>
  <si>
    <t>PAGO FV 002</t>
  </si>
  <si>
    <t>TOTAL DEVOL REBAJAS Y DESCUENTOS</t>
  </si>
  <si>
    <t>TOTAL DEDUCCIONES EXENCIONES Y ACTIVIDADES NO SUJ</t>
  </si>
  <si>
    <t>INGRESO GRAVADO CON ICA</t>
  </si>
  <si>
    <t>ICA</t>
  </si>
  <si>
    <t>TOTAL IMPUESTO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</si>
</sst>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FF00"/>
      <name val="Agency FB"/>
      <family val="2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name val="Agency FB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3" fontId="1" fillId="0" borderId="0" xfId="0" applyNumberFormat="1" applyFont="1"/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16" fontId="2" fillId="2" borderId="1" xfId="0" applyNumberFormat="1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49" fontId="3" fillId="0" borderId="1" xfId="0" applyNumberFormat="1" applyFont="1" applyFill="1" applyBorder="1"/>
    <xf numFmtId="16" fontId="3" fillId="0" borderId="1" xfId="0" applyNumberFormat="1" applyFont="1" applyFill="1" applyBorder="1"/>
    <xf numFmtId="0" fontId="3" fillId="0" borderId="1" xfId="0" applyFont="1" applyFill="1" applyBorder="1" applyAlignment="1">
      <alignment horizontal="right"/>
    </xf>
    <xf numFmtId="3" fontId="4" fillId="0" borderId="1" xfId="0" applyNumberFormat="1" applyFont="1" applyFill="1" applyBorder="1"/>
    <xf numFmtId="3" fontId="3" fillId="0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5" fillId="0" borderId="1" xfId="0" applyFont="1" applyFill="1" applyBorder="1"/>
    <xf numFmtId="49" fontId="5" fillId="0" borderId="1" xfId="0" applyNumberFormat="1" applyFont="1" applyFill="1" applyBorder="1"/>
    <xf numFmtId="16" fontId="5" fillId="0" borderId="1" xfId="0" applyNumberFormat="1" applyFont="1" applyFill="1" applyBorder="1"/>
    <xf numFmtId="0" fontId="5" fillId="0" borderId="1" xfId="0" applyFont="1" applyFill="1" applyBorder="1" applyAlignment="1">
      <alignment horizontal="right"/>
    </xf>
    <xf numFmtId="3" fontId="6" fillId="0" borderId="1" xfId="0" applyNumberFormat="1" applyFont="1" applyFill="1" applyBorder="1"/>
    <xf numFmtId="3" fontId="5" fillId="0" borderId="1" xfId="0" applyNumberFormat="1" applyFont="1" applyFill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45.%20IVA/45b.%20ajustando%20las%20cuentas%20de%20IVA/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</sheetNames>
    <sheetDataSet>
      <sheetData sheetId="0"/>
      <sheetData sheetId="1"/>
      <sheetData sheetId="2">
        <row r="4">
          <cell r="A4">
            <v>1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topLeftCell="A16" workbookViewId="0">
      <selection activeCell="L31" sqref="G31:L31"/>
    </sheetView>
  </sheetViews>
  <sheetFormatPr baseColWidth="10" defaultRowHeight="15" x14ac:dyDescent="0.25"/>
  <cols>
    <col min="1" max="1" width="15.85546875" customWidth="1"/>
    <col min="2" max="2" width="5.7109375" customWidth="1"/>
    <col min="3" max="3" width="10.28515625" customWidth="1"/>
    <col min="4" max="4" width="12.42578125" bestFit="1" customWidth="1"/>
    <col min="5" max="5" width="15.28515625" bestFit="1" customWidth="1"/>
    <col min="6" max="8" width="11.42578125" customWidth="1"/>
    <col min="9" max="9" width="9.5703125" bestFit="1" customWidth="1"/>
    <col min="10" max="10" width="20.140625" bestFit="1" customWidth="1"/>
    <col min="11" max="12" width="12" bestFit="1" customWidth="1"/>
    <col min="13" max="13" width="7.140625" customWidth="1"/>
  </cols>
  <sheetData>
    <row r="1" spans="1:15" x14ac:dyDescent="0.25">
      <c r="A1" s="5" t="s">
        <v>11</v>
      </c>
      <c r="B1" s="6" t="s">
        <v>12</v>
      </c>
      <c r="C1" s="7" t="s">
        <v>13</v>
      </c>
      <c r="D1" s="5" t="s">
        <v>14</v>
      </c>
      <c r="E1" s="5" t="s">
        <v>15</v>
      </c>
      <c r="F1" s="5" t="s">
        <v>16</v>
      </c>
      <c r="G1" s="5" t="s">
        <v>17</v>
      </c>
      <c r="H1" s="5" t="s">
        <v>18</v>
      </c>
      <c r="I1" s="5" t="s">
        <v>19</v>
      </c>
      <c r="J1" s="5" t="s">
        <v>20</v>
      </c>
      <c r="K1" s="8" t="s">
        <v>21</v>
      </c>
      <c r="L1" s="8" t="s">
        <v>22</v>
      </c>
      <c r="M1" s="8" t="s">
        <v>23</v>
      </c>
    </row>
    <row r="2" spans="1:15" x14ac:dyDescent="0.25">
      <c r="A2" s="16" t="s">
        <v>24</v>
      </c>
      <c r="B2" s="17" t="s">
        <v>25</v>
      </c>
      <c r="C2" s="18">
        <v>41650</v>
      </c>
      <c r="D2" s="16"/>
      <c r="E2" s="16"/>
      <c r="F2" s="19">
        <v>1045269523</v>
      </c>
      <c r="G2" s="16" t="s">
        <v>26</v>
      </c>
      <c r="H2" s="16" t="s">
        <v>27</v>
      </c>
      <c r="I2" s="16">
        <v>41352401</v>
      </c>
      <c r="J2" s="16" t="s">
        <v>0</v>
      </c>
      <c r="K2" s="20"/>
      <c r="L2" s="20">
        <v>262500</v>
      </c>
      <c r="M2" s="23">
        <v>4642</v>
      </c>
      <c r="N2" s="24"/>
    </row>
    <row r="3" spans="1:15" x14ac:dyDescent="0.25">
      <c r="A3" s="16" t="s">
        <v>24</v>
      </c>
      <c r="B3" s="17" t="s">
        <v>28</v>
      </c>
      <c r="C3" s="18">
        <v>41652</v>
      </c>
      <c r="D3" s="16"/>
      <c r="E3" s="16"/>
      <c r="F3" s="19">
        <v>999666777</v>
      </c>
      <c r="G3" s="16" t="s">
        <v>29</v>
      </c>
      <c r="H3" s="16" t="s">
        <v>30</v>
      </c>
      <c r="I3" s="16">
        <v>41352401</v>
      </c>
      <c r="J3" s="16" t="s">
        <v>0</v>
      </c>
      <c r="K3" s="20"/>
      <c r="L3" s="20">
        <v>1295000</v>
      </c>
      <c r="M3" s="23"/>
      <c r="N3" s="24"/>
    </row>
    <row r="4" spans="1:15" x14ac:dyDescent="0.25">
      <c r="A4" s="16" t="s">
        <v>24</v>
      </c>
      <c r="B4" s="17" t="s">
        <v>31</v>
      </c>
      <c r="C4" s="18">
        <v>41683</v>
      </c>
      <c r="D4" s="16"/>
      <c r="E4" s="16"/>
      <c r="F4" s="21">
        <v>800212212</v>
      </c>
      <c r="G4" s="16" t="s">
        <v>32</v>
      </c>
      <c r="H4" s="16" t="s">
        <v>33</v>
      </c>
      <c r="I4" s="16">
        <v>41352402</v>
      </c>
      <c r="J4" s="16" t="s">
        <v>1</v>
      </c>
      <c r="K4" s="20"/>
      <c r="L4" s="20">
        <v>1573000</v>
      </c>
      <c r="M4" s="23"/>
      <c r="N4" s="24"/>
    </row>
    <row r="5" spans="1:15" x14ac:dyDescent="0.25">
      <c r="A5" s="16" t="s">
        <v>24</v>
      </c>
      <c r="B5" s="17" t="s">
        <v>34</v>
      </c>
      <c r="C5" s="18">
        <v>41653</v>
      </c>
      <c r="D5" s="16"/>
      <c r="E5" s="16"/>
      <c r="F5" s="19">
        <v>860524608</v>
      </c>
      <c r="G5" s="16" t="s">
        <v>35</v>
      </c>
      <c r="H5" s="16" t="s">
        <v>36</v>
      </c>
      <c r="I5" s="16">
        <v>41352403</v>
      </c>
      <c r="J5" s="16" t="s">
        <v>2</v>
      </c>
      <c r="K5" s="20"/>
      <c r="L5" s="20">
        <v>788000</v>
      </c>
      <c r="M5" s="23"/>
      <c r="N5" s="24"/>
    </row>
    <row r="6" spans="1:15" x14ac:dyDescent="0.25">
      <c r="A6" s="16" t="s">
        <v>24</v>
      </c>
      <c r="B6" s="17" t="s">
        <v>37</v>
      </c>
      <c r="C6" s="18">
        <v>41661</v>
      </c>
      <c r="D6" s="16"/>
      <c r="E6" s="16"/>
      <c r="F6" s="19">
        <v>800255397</v>
      </c>
      <c r="G6" s="16" t="s">
        <v>38</v>
      </c>
      <c r="H6" s="16" t="s">
        <v>39</v>
      </c>
      <c r="I6" s="16">
        <v>41352403</v>
      </c>
      <c r="J6" s="16" t="s">
        <v>2</v>
      </c>
      <c r="K6" s="20"/>
      <c r="L6" s="20">
        <v>1155000</v>
      </c>
      <c r="M6" s="23"/>
      <c r="N6" s="24"/>
      <c r="O6" s="1">
        <f>SUM(L2:L6)</f>
        <v>5073500</v>
      </c>
    </row>
    <row r="7" spans="1:15" x14ac:dyDescent="0.25">
      <c r="A7" s="16" t="s">
        <v>24</v>
      </c>
      <c r="B7" s="17" t="s">
        <v>42</v>
      </c>
      <c r="C7" s="18">
        <v>41664</v>
      </c>
      <c r="D7" s="16"/>
      <c r="E7" s="16"/>
      <c r="F7" s="21">
        <v>800111126</v>
      </c>
      <c r="G7" s="16" t="s">
        <v>43</v>
      </c>
      <c r="H7" s="16" t="s">
        <v>44</v>
      </c>
      <c r="I7" s="16">
        <v>420530</v>
      </c>
      <c r="J7" s="16" t="s">
        <v>3</v>
      </c>
      <c r="K7" s="20"/>
      <c r="L7" s="20">
        <v>120000</v>
      </c>
      <c r="M7" s="22">
        <v>47994</v>
      </c>
      <c r="N7" s="2"/>
      <c r="O7" s="1">
        <f>+O6-L15</f>
        <v>4844500</v>
      </c>
    </row>
    <row r="8" spans="1:15" x14ac:dyDescent="0.25">
      <c r="A8" s="16" t="s">
        <v>45</v>
      </c>
      <c r="B8" s="17" t="s">
        <v>46</v>
      </c>
      <c r="C8" s="18">
        <v>41669</v>
      </c>
      <c r="D8" s="16" t="s">
        <v>47</v>
      </c>
      <c r="E8" s="18">
        <v>41669</v>
      </c>
      <c r="F8" s="19">
        <v>999888111</v>
      </c>
      <c r="G8" s="16" t="s">
        <v>48</v>
      </c>
      <c r="H8" s="16" t="s">
        <v>49</v>
      </c>
      <c r="I8" s="16">
        <v>421005</v>
      </c>
      <c r="J8" s="16" t="s">
        <v>4</v>
      </c>
      <c r="K8" s="20"/>
      <c r="L8" s="20">
        <v>36000</v>
      </c>
      <c r="M8" s="22">
        <v>64991</v>
      </c>
      <c r="N8" s="2"/>
    </row>
    <row r="9" spans="1:15" x14ac:dyDescent="0.25">
      <c r="A9" s="9" t="s">
        <v>50</v>
      </c>
      <c r="B9" s="10" t="s">
        <v>51</v>
      </c>
      <c r="C9" s="11">
        <v>41673</v>
      </c>
      <c r="D9" s="9" t="s">
        <v>52</v>
      </c>
      <c r="E9" s="11">
        <v>41656</v>
      </c>
      <c r="F9" s="12">
        <v>800652351</v>
      </c>
      <c r="G9" s="9" t="s">
        <v>53</v>
      </c>
      <c r="H9" s="9" t="s">
        <v>54</v>
      </c>
      <c r="I9" s="9">
        <v>421040</v>
      </c>
      <c r="J9" s="9" t="s">
        <v>5</v>
      </c>
      <c r="K9" s="13"/>
      <c r="L9" s="13">
        <v>64032</v>
      </c>
    </row>
    <row r="10" spans="1:15" x14ac:dyDescent="0.25">
      <c r="A10" s="9" t="s">
        <v>45</v>
      </c>
      <c r="B10" s="10" t="s">
        <v>55</v>
      </c>
      <c r="C10" s="11">
        <v>41669</v>
      </c>
      <c r="D10" s="9"/>
      <c r="E10" s="9"/>
      <c r="F10" s="12">
        <v>800321322</v>
      </c>
      <c r="G10" s="9" t="s">
        <v>56</v>
      </c>
      <c r="H10" s="9" t="s">
        <v>57</v>
      </c>
      <c r="I10" s="9">
        <v>429505</v>
      </c>
      <c r="J10" s="9" t="s">
        <v>6</v>
      </c>
      <c r="K10" s="13"/>
      <c r="L10" s="13">
        <v>20000</v>
      </c>
    </row>
    <row r="11" spans="1:15" x14ac:dyDescent="0.25">
      <c r="G11" s="3" t="s">
        <v>58</v>
      </c>
      <c r="H11" s="3"/>
      <c r="I11" s="3"/>
      <c r="J11" s="3"/>
      <c r="K11" s="3"/>
      <c r="L11" s="1">
        <f>ROUND(SUM(L2:L10),-3)</f>
        <v>5314000</v>
      </c>
    </row>
    <row r="13" spans="1:15" x14ac:dyDescent="0.25">
      <c r="A13" s="9" t="s">
        <v>40</v>
      </c>
      <c r="B13" s="10" t="s">
        <v>25</v>
      </c>
      <c r="C13" s="11">
        <v>41654</v>
      </c>
      <c r="D13" s="9"/>
      <c r="E13" s="9"/>
      <c r="F13" s="12">
        <v>999666777</v>
      </c>
      <c r="G13" s="9" t="s">
        <v>29</v>
      </c>
      <c r="H13" s="9" t="s">
        <v>41</v>
      </c>
      <c r="I13" s="9">
        <v>41752401</v>
      </c>
      <c r="J13" s="9" t="s">
        <v>7</v>
      </c>
      <c r="K13" s="13">
        <v>92500</v>
      </c>
      <c r="L13" s="13"/>
    </row>
    <row r="14" spans="1:15" x14ac:dyDescent="0.25">
      <c r="A14" s="9" t="s">
        <v>45</v>
      </c>
      <c r="B14" s="10" t="s">
        <v>59</v>
      </c>
      <c r="C14" s="11">
        <v>41670</v>
      </c>
      <c r="D14" s="9" t="s">
        <v>60</v>
      </c>
      <c r="E14" s="11">
        <v>41670</v>
      </c>
      <c r="F14" s="12">
        <v>999666777</v>
      </c>
      <c r="G14" s="9" t="s">
        <v>29</v>
      </c>
      <c r="H14" s="9" t="s">
        <v>61</v>
      </c>
      <c r="I14" s="9">
        <v>530535</v>
      </c>
      <c r="J14" s="9" t="s">
        <v>5</v>
      </c>
      <c r="K14" s="13">
        <v>136483.75</v>
      </c>
      <c r="L14" s="13"/>
    </row>
    <row r="15" spans="1:15" x14ac:dyDescent="0.25">
      <c r="G15" s="3" t="s">
        <v>62</v>
      </c>
      <c r="H15" s="3"/>
      <c r="I15" s="3"/>
      <c r="J15" s="3"/>
      <c r="K15" s="3"/>
      <c r="L15" s="1">
        <f>ROUND(SUM(K13:K14),-3)</f>
        <v>229000</v>
      </c>
    </row>
    <row r="17" spans="1:12" x14ac:dyDescent="0.25">
      <c r="A17" s="9" t="s">
        <v>50</v>
      </c>
      <c r="B17" s="10" t="s">
        <v>51</v>
      </c>
      <c r="C17" s="11">
        <v>41673</v>
      </c>
      <c r="D17" s="9" t="s">
        <v>52</v>
      </c>
      <c r="E17" s="11">
        <v>41656</v>
      </c>
      <c r="F17" s="12">
        <v>800652351</v>
      </c>
      <c r="G17" s="9" t="s">
        <v>53</v>
      </c>
      <c r="H17" s="9" t="s">
        <v>54</v>
      </c>
      <c r="I17" s="9">
        <v>421040</v>
      </c>
      <c r="J17" s="9" t="s">
        <v>5</v>
      </c>
      <c r="K17" s="13"/>
      <c r="L17" s="13">
        <v>64032</v>
      </c>
    </row>
    <row r="18" spans="1:12" x14ac:dyDescent="0.25">
      <c r="A18" s="9" t="s">
        <v>45</v>
      </c>
      <c r="B18" s="10" t="s">
        <v>55</v>
      </c>
      <c r="C18" s="11">
        <v>41669</v>
      </c>
      <c r="D18" s="9"/>
      <c r="E18" s="9"/>
      <c r="F18" s="12">
        <v>800321322</v>
      </c>
      <c r="G18" s="9" t="s">
        <v>56</v>
      </c>
      <c r="H18" s="9" t="s">
        <v>57</v>
      </c>
      <c r="I18" s="9">
        <v>429505</v>
      </c>
      <c r="J18" s="9" t="s">
        <v>6</v>
      </c>
      <c r="K18" s="13"/>
      <c r="L18" s="13">
        <v>20000</v>
      </c>
    </row>
    <row r="19" spans="1:12" x14ac:dyDescent="0.25">
      <c r="G19" s="3" t="s">
        <v>63</v>
      </c>
      <c r="H19" s="3"/>
      <c r="I19" s="3"/>
      <c r="J19" s="3"/>
      <c r="K19" s="3"/>
      <c r="L19" s="1">
        <f>ROUND(SUM(L17:L18),-3)</f>
        <v>84000</v>
      </c>
    </row>
    <row r="21" spans="1:12" x14ac:dyDescent="0.25">
      <c r="G21" s="15" t="s">
        <v>64</v>
      </c>
      <c r="H21" s="15"/>
      <c r="I21" s="15"/>
      <c r="J21" s="15"/>
      <c r="K21" s="15"/>
      <c r="L21" s="4">
        <f>+L11-L15-L19</f>
        <v>5001000</v>
      </c>
    </row>
    <row r="23" spans="1:12" x14ac:dyDescent="0.25">
      <c r="G23" s="15" t="s">
        <v>65</v>
      </c>
      <c r="H23" s="15"/>
      <c r="I23" s="15"/>
      <c r="J23" s="15"/>
      <c r="K23" s="15"/>
      <c r="L23" s="4">
        <f>ROUND(L21*11.04/1000,-3)</f>
        <v>55000</v>
      </c>
    </row>
    <row r="25" spans="1:12" x14ac:dyDescent="0.25">
      <c r="G25" s="15" t="s">
        <v>8</v>
      </c>
      <c r="H25" s="15"/>
      <c r="I25" s="15"/>
      <c r="J25" s="15"/>
      <c r="K25" s="15"/>
      <c r="L25">
        <f>ROUND(L23*15/100,-3)</f>
        <v>8000</v>
      </c>
    </row>
    <row r="27" spans="1:12" x14ac:dyDescent="0.25">
      <c r="G27" s="15" t="s">
        <v>66</v>
      </c>
      <c r="H27" s="15"/>
      <c r="I27" s="15"/>
      <c r="J27" s="15"/>
      <c r="K27" s="15"/>
      <c r="L27" s="1">
        <f>+L23+L25</f>
        <v>63000</v>
      </c>
    </row>
    <row r="29" spans="1:12" x14ac:dyDescent="0.25">
      <c r="A29" s="9" t="s">
        <v>24</v>
      </c>
      <c r="B29" s="10" t="s">
        <v>31</v>
      </c>
      <c r="C29" s="11">
        <v>41683</v>
      </c>
      <c r="D29" s="9"/>
      <c r="E29" s="9"/>
      <c r="F29" s="14">
        <v>800212212</v>
      </c>
      <c r="G29" s="9" t="s">
        <v>32</v>
      </c>
      <c r="H29" s="9" t="s">
        <v>33</v>
      </c>
      <c r="I29" s="9">
        <v>135518</v>
      </c>
      <c r="J29" s="9" t="s">
        <v>10</v>
      </c>
      <c r="K29" s="13">
        <v>17365.919999999998</v>
      </c>
    </row>
    <row r="30" spans="1:12" x14ac:dyDescent="0.25">
      <c r="L30" s="1">
        <f>ROUND(K29,-3)</f>
        <v>17000</v>
      </c>
    </row>
    <row r="31" spans="1:12" x14ac:dyDescent="0.25">
      <c r="G31" s="15" t="s">
        <v>9</v>
      </c>
      <c r="H31" s="15"/>
      <c r="I31" s="15"/>
      <c r="J31" s="15"/>
      <c r="K31" s="15"/>
      <c r="L31" s="4">
        <f>+L27-L30</f>
        <v>46000</v>
      </c>
    </row>
  </sheetData>
  <mergeCells count="11">
    <mergeCell ref="G31:K31"/>
    <mergeCell ref="M2:N6"/>
    <mergeCell ref="M7:N7"/>
    <mergeCell ref="M8:N8"/>
    <mergeCell ref="G23:K23"/>
    <mergeCell ref="G25:K25"/>
    <mergeCell ref="G27:K27"/>
    <mergeCell ref="G11:K11"/>
    <mergeCell ref="G15:K15"/>
    <mergeCell ref="G19:K19"/>
    <mergeCell ref="G21:K21"/>
  </mergeCells>
  <dataValidations disablePrompts="1" count="2">
    <dataValidation type="list" allowBlank="1" showInputMessage="1" showErrorMessage="1" sqref="A2:A10 A13:A14 A17:A18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A29">
      <formula1>"CD-Comprobante Diario, FC-Factura Compra, FV-Factura de Venta, RC-Recibo de caja, CE-Comprobante de Egreso, NO-Nomina, DE-Documento Equivalente"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showInputMessage="1" showErrorMessage="1">
          <x14:formula1>
            <xm:f>[1]TERCEROS!#REF!</xm:f>
          </x14:formula1>
          <xm:sqref>F29</xm:sqref>
        </x14:dataValidation>
        <x14:dataValidation type="list" allowBlank="1" showInputMessage="1" showErrorMessage="1">
          <x14:formula1>
            <xm:f>[1]PUC!#REF!</xm:f>
          </x14:formula1>
          <xm:sqref>I29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DETALLADO ICA ENE-FEB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ConTabilizalo.com</dc:creator>
  <cp:lastModifiedBy>ConTabilizalo.com</cp:lastModifiedBy>
  <dcterms:created xsi:type="dcterms:W3CDTF">2014-05-02T19:24:21Z</dcterms:created>
  <dcterms:modified xsi:type="dcterms:W3CDTF">2014-05-02T21:01:30Z</dcterms:modified>
</cp:coreProperties>
</file>