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f. contab por parte del empleador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K201" i="1" l="1"/>
  <c r="J200" i="1"/>
  <c r="E200" i="1"/>
  <c r="G200" i="1"/>
  <c r="G227" i="1" l="1"/>
  <c r="G226" i="1"/>
  <c r="L227" i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L224" i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<sst xmlns="http://schemas.openxmlformats.org/spreadsheetml/2006/main" count="4092" uniqueCount="1776">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</sst>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4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6" totalsRowShown="0" headerRowDxfId="10" dataDxfId="9">
  <autoFilter ref="A1:D36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8"/>
  <sheetViews>
    <sheetView showGridLines="0" tabSelected="1" zoomScale="115" zoomScaleNormal="115" workbookViewId="0">
      <pane ySplit="5" topLeftCell="A188" activePane="bottomLeft" state="frozen"/>
      <selection pane="bottomLeft" activeCell="K201" sqref="K20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5">
        <f>SUM(K:K)-SUM(L:L)</f>
        <v>0</v>
      </c>
      <c r="J1" s="186"/>
      <c r="K1" s="19"/>
      <c r="L1" s="19"/>
      <c r="M1" s="19"/>
    </row>
    <row r="2" spans="1:13" ht="15.75" thickBot="1" x14ac:dyDescent="0.3">
      <c r="D2" s="124" t="s">
        <v>1380</v>
      </c>
      <c r="I2" s="187" t="s">
        <v>1385</v>
      </c>
      <c r="J2" s="188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outlineLevel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outlineLevel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outlineLevel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outlineLevel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outlineLevel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outlineLevel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outlineLevel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outlineLevel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outlineLevel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outlineLevel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outlineLevel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outlineLevel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outlineLevel="1" x14ac:dyDescent="0.25">
      <c r="A189" s="146" t="s">
        <v>1554</v>
      </c>
      <c r="B189" s="147" t="s">
        <v>1676</v>
      </c>
      <c r="C189" s="148">
        <v>41670</v>
      </c>
      <c r="D189" s="146" t="s">
        <v>1746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1747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outlineLevel="1" x14ac:dyDescent="0.25">
      <c r="A190" s="146" t="s">
        <v>1554</v>
      </c>
      <c r="B190" s="147" t="s">
        <v>1676</v>
      </c>
      <c r="C190" s="148">
        <v>41670</v>
      </c>
      <c r="D190" s="146" t="s">
        <v>1746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1747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outlineLevel="1" x14ac:dyDescent="0.25">
      <c r="A191" s="146" t="s">
        <v>1554</v>
      </c>
      <c r="B191" s="147" t="s">
        <v>1676</v>
      </c>
      <c r="C191" s="148">
        <v>41670</v>
      </c>
      <c r="D191" s="146" t="s">
        <v>1746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1749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outlineLevel="1" x14ac:dyDescent="0.25">
      <c r="A192" s="146" t="s">
        <v>1554</v>
      </c>
      <c r="B192" s="147" t="s">
        <v>1676</v>
      </c>
      <c r="C192" s="148">
        <v>41670</v>
      </c>
      <c r="D192" s="146" t="s">
        <v>1746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1749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outlineLevel="1" x14ac:dyDescent="0.25">
      <c r="A193" s="146" t="s">
        <v>1554</v>
      </c>
      <c r="B193" s="147" t="s">
        <v>1676</v>
      </c>
      <c r="C193" s="148">
        <v>41670</v>
      </c>
      <c r="D193" s="146" t="s">
        <v>1746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1750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outlineLevel="1" x14ac:dyDescent="0.25">
      <c r="A194" s="146" t="s">
        <v>1554</v>
      </c>
      <c r="B194" s="147" t="s">
        <v>1676</v>
      </c>
      <c r="C194" s="148">
        <v>41670</v>
      </c>
      <c r="D194" s="146" t="s">
        <v>1746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1750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outlineLevel="1" x14ac:dyDescent="0.25">
      <c r="A195" s="146" t="s">
        <v>1554</v>
      </c>
      <c r="B195" s="147" t="s">
        <v>1676</v>
      </c>
      <c r="C195" s="148">
        <v>41670</v>
      </c>
      <c r="D195" s="146" t="s">
        <v>1746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1751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outlineLevel="1" x14ac:dyDescent="0.25">
      <c r="A196" s="146" t="s">
        <v>1554</v>
      </c>
      <c r="B196" s="147" t="s">
        <v>1676</v>
      </c>
      <c r="C196" s="148">
        <v>41670</v>
      </c>
      <c r="D196" s="146" t="s">
        <v>1746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1751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outlineLevel="1" x14ac:dyDescent="0.25">
      <c r="A197" s="146" t="s">
        <v>1554</v>
      </c>
      <c r="B197" s="147" t="s">
        <v>1676</v>
      </c>
      <c r="C197" s="148">
        <v>41670</v>
      </c>
      <c r="D197" s="146" t="s">
        <v>1746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1752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outlineLevel="1" x14ac:dyDescent="0.25">
      <c r="A198" s="146" t="s">
        <v>1554</v>
      </c>
      <c r="B198" s="147" t="s">
        <v>1676</v>
      </c>
      <c r="C198" s="148">
        <v>41670</v>
      </c>
      <c r="D198" s="146" t="s">
        <v>1746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1752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outlineLevel="1" x14ac:dyDescent="0.25">
      <c r="A199" s="146" t="s">
        <v>1554</v>
      </c>
      <c r="B199" s="147" t="s">
        <v>1676</v>
      </c>
      <c r="C199" s="148">
        <v>41670</v>
      </c>
      <c r="D199" s="146" t="s">
        <v>1746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1753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outlineLevel="1" x14ac:dyDescent="0.25">
      <c r="A200" s="146" t="s">
        <v>1554</v>
      </c>
      <c r="B200" s="147" t="s">
        <v>1676</v>
      </c>
      <c r="C200" s="148">
        <v>41670</v>
      </c>
      <c r="D200" s="146" t="s">
        <v>1746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1753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outlineLevel="1" x14ac:dyDescent="0.25">
      <c r="A201" s="146" t="s">
        <v>1554</v>
      </c>
      <c r="B201" s="147" t="s">
        <v>1676</v>
      </c>
      <c r="C201" s="148">
        <v>41670</v>
      </c>
      <c r="D201" s="146" t="s">
        <v>1746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1753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outlineLevel="1" x14ac:dyDescent="0.25">
      <c r="A202" s="22" t="s">
        <v>1554</v>
      </c>
      <c r="B202" s="29" t="s">
        <v>1696</v>
      </c>
      <c r="C202" s="145">
        <v>41670</v>
      </c>
      <c r="D202" s="22" t="s">
        <v>1754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1756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outlineLevel="1" x14ac:dyDescent="0.25">
      <c r="A203" s="22" t="s">
        <v>1554</v>
      </c>
      <c r="B203" s="29" t="s">
        <v>1696</v>
      </c>
      <c r="C203" s="145">
        <v>41670</v>
      </c>
      <c r="D203" s="22" t="s">
        <v>1754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1756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outlineLevel="1" x14ac:dyDescent="0.25">
      <c r="A204" s="22" t="s">
        <v>1554</v>
      </c>
      <c r="B204" s="29" t="s">
        <v>1696</v>
      </c>
      <c r="C204" s="145">
        <v>41670</v>
      </c>
      <c r="D204" s="22" t="s">
        <v>1754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1756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outlineLevel="1" x14ac:dyDescent="0.25">
      <c r="A205" s="22" t="s">
        <v>1554</v>
      </c>
      <c r="B205" s="29" t="s">
        <v>1696</v>
      </c>
      <c r="C205" s="145">
        <v>41670</v>
      </c>
      <c r="D205" s="22" t="s">
        <v>1754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1756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outlineLevel="1" x14ac:dyDescent="0.25">
      <c r="A206" s="22" t="s">
        <v>1554</v>
      </c>
      <c r="B206" s="29" t="s">
        <v>1696</v>
      </c>
      <c r="C206" s="145">
        <v>41670</v>
      </c>
      <c r="D206" s="22" t="s">
        <v>1754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1756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outlineLevel="1" x14ac:dyDescent="0.25">
      <c r="A207" s="22" t="s">
        <v>1554</v>
      </c>
      <c r="B207" s="29" t="s">
        <v>1696</v>
      </c>
      <c r="C207" s="145">
        <v>41670</v>
      </c>
      <c r="D207" s="22" t="s">
        <v>1754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1756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outlineLevel="1" x14ac:dyDescent="0.25">
      <c r="A208" s="22" t="s">
        <v>1554</v>
      </c>
      <c r="B208" s="29" t="s">
        <v>1696</v>
      </c>
      <c r="C208" s="145">
        <v>41670</v>
      </c>
      <c r="D208" s="22" t="s">
        <v>1754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1756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outlineLevel="1" x14ac:dyDescent="0.25">
      <c r="A209" s="22" t="s">
        <v>1554</v>
      </c>
      <c r="B209" s="29" t="s">
        <v>1696</v>
      </c>
      <c r="C209" s="145">
        <v>41670</v>
      </c>
      <c r="D209" s="22" t="s">
        <v>1754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1760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outlineLevel="1" x14ac:dyDescent="0.25">
      <c r="A210" s="22" t="s">
        <v>1554</v>
      </c>
      <c r="B210" s="29" t="s">
        <v>1696</v>
      </c>
      <c r="C210" s="145">
        <v>41670</v>
      </c>
      <c r="D210" s="22" t="s">
        <v>1754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1760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outlineLevel="1" x14ac:dyDescent="0.25">
      <c r="A211" s="22" t="s">
        <v>1554</v>
      </c>
      <c r="B211" s="29" t="s">
        <v>1696</v>
      </c>
      <c r="C211" s="145">
        <v>41670</v>
      </c>
      <c r="D211" s="22" t="s">
        <v>1754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1760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outlineLevel="1" x14ac:dyDescent="0.25">
      <c r="A212" s="22" t="s">
        <v>1554</v>
      </c>
      <c r="B212" s="29" t="s">
        <v>1696</v>
      </c>
      <c r="C212" s="145">
        <v>41670</v>
      </c>
      <c r="D212" s="22" t="s">
        <v>1754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1760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outlineLevel="1" x14ac:dyDescent="0.25">
      <c r="A213" s="22" t="s">
        <v>1554</v>
      </c>
      <c r="B213" s="29" t="s">
        <v>1696</v>
      </c>
      <c r="C213" s="145">
        <v>41670</v>
      </c>
      <c r="D213" s="22" t="s">
        <v>1754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1760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outlineLevel="1" x14ac:dyDescent="0.25">
      <c r="A214" s="22" t="s">
        <v>1554</v>
      </c>
      <c r="B214" s="29" t="s">
        <v>1696</v>
      </c>
      <c r="C214" s="145">
        <v>41670</v>
      </c>
      <c r="D214" s="22" t="s">
        <v>1754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1760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outlineLevel="1" x14ac:dyDescent="0.25">
      <c r="A215" s="22" t="s">
        <v>1554</v>
      </c>
      <c r="B215" s="29" t="s">
        <v>1696</v>
      </c>
      <c r="C215" s="145">
        <v>41670</v>
      </c>
      <c r="D215" s="22" t="s">
        <v>1754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1760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outlineLevel="1" x14ac:dyDescent="0.25">
      <c r="A216" s="22" t="s">
        <v>1554</v>
      </c>
      <c r="B216" s="29" t="s">
        <v>1696</v>
      </c>
      <c r="C216" s="145">
        <v>41670</v>
      </c>
      <c r="D216" s="22" t="s">
        <v>1754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1760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outlineLevel="1" x14ac:dyDescent="0.25">
      <c r="A217" s="22" t="s">
        <v>1554</v>
      </c>
      <c r="B217" s="29" t="s">
        <v>1696</v>
      </c>
      <c r="C217" s="145">
        <v>41670</v>
      </c>
      <c r="D217" s="22" t="s">
        <v>1754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1760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outlineLevel="1" x14ac:dyDescent="0.25">
      <c r="A218" s="22" t="s">
        <v>1554</v>
      </c>
      <c r="B218" s="29" t="s">
        <v>1696</v>
      </c>
      <c r="C218" s="145">
        <v>41670</v>
      </c>
      <c r="D218" s="22" t="s">
        <v>1754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1761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outlineLevel="1" x14ac:dyDescent="0.25">
      <c r="A219" s="22" t="s">
        <v>1554</v>
      </c>
      <c r="B219" s="29" t="s">
        <v>1696</v>
      </c>
      <c r="C219" s="145">
        <v>41670</v>
      </c>
      <c r="D219" s="22" t="s">
        <v>1754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1764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outlineLevel="1" x14ac:dyDescent="0.25">
      <c r="A220" s="22" t="s">
        <v>1554</v>
      </c>
      <c r="B220" s="29" t="s">
        <v>1696</v>
      </c>
      <c r="C220" s="145">
        <v>41670</v>
      </c>
      <c r="D220" s="22" t="s">
        <v>1754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1761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x14ac:dyDescent="0.25">
      <c r="A221" s="22" t="s">
        <v>1554</v>
      </c>
      <c r="B221" s="29" t="s">
        <v>1722</v>
      </c>
      <c r="C221" s="145">
        <v>41670</v>
      </c>
      <c r="D221" s="22" t="s">
        <v>1754</v>
      </c>
      <c r="E221" s="145">
        <f>+C221</f>
        <v>41670</v>
      </c>
      <c r="F221" s="181">
        <v>45256257</v>
      </c>
      <c r="G221" s="22" t="str">
        <f>IFERROR(VLOOKUP(F221,TERCEROS[],3,FALSE),"")</f>
        <v>Gerardo Perez</v>
      </c>
      <c r="H221" s="22" t="s">
        <v>1769</v>
      </c>
      <c r="I221" s="22">
        <v>520570</v>
      </c>
      <c r="J221" s="22" t="str">
        <f t="shared" si="21"/>
        <v>APORTES A FONDOS DE PENSIONES Y/O CESANTIAS</v>
      </c>
      <c r="K221" s="24">
        <v>76306.999999999985</v>
      </c>
      <c r="L221" s="24"/>
      <c r="M221" s="24"/>
    </row>
    <row r="222" spans="1:13" x14ac:dyDescent="0.25">
      <c r="A222" s="22" t="s">
        <v>1554</v>
      </c>
      <c r="B222" s="29" t="s">
        <v>1722</v>
      </c>
      <c r="C222" s="145">
        <v>41670</v>
      </c>
      <c r="D222" s="22" t="s">
        <v>1754</v>
      </c>
      <c r="E222" s="145">
        <f t="shared" ref="E222:E251" si="27">+C222</f>
        <v>41670</v>
      </c>
      <c r="F222" s="181">
        <v>1019125245</v>
      </c>
      <c r="G222" s="22" t="str">
        <f>IFERROR(VLOOKUP(F222,TERCEROS[],3,FALSE),"")</f>
        <v>ROSA MORALES</v>
      </c>
      <c r="H222" s="22" t="s">
        <v>1770</v>
      </c>
      <c r="I222" s="22">
        <v>520570</v>
      </c>
      <c r="J222" s="22" t="str">
        <f t="shared" si="21"/>
        <v>APORTES A FONDOS DE PENSIONES Y/O CESANTIAS</v>
      </c>
      <c r="K222" s="24">
        <v>86559.999999999985</v>
      </c>
      <c r="L222" s="24"/>
      <c r="M222" s="24"/>
    </row>
    <row r="223" spans="1:13" x14ac:dyDescent="0.25">
      <c r="A223" s="22" t="s">
        <v>1554</v>
      </c>
      <c r="B223" s="29" t="s">
        <v>1722</v>
      </c>
      <c r="C223" s="145">
        <v>41670</v>
      </c>
      <c r="D223" s="22" t="s">
        <v>1754</v>
      </c>
      <c r="E223" s="145">
        <f t="shared" si="27"/>
        <v>41670</v>
      </c>
      <c r="F223" s="181">
        <v>89254178</v>
      </c>
      <c r="G223" s="22" t="str">
        <f>IFERROR(VLOOKUP(F223,TERCEROS[],3,FALSE),"")</f>
        <v>CARMENZA TORO</v>
      </c>
      <c r="H223" s="22" t="s">
        <v>1769</v>
      </c>
      <c r="I223" s="22">
        <v>520570</v>
      </c>
      <c r="J223" s="22" t="str">
        <f t="shared" si="21"/>
        <v>APORTES A FONDOS DE PENSIONES Y/O CESANTIAS</v>
      </c>
      <c r="K223" s="24">
        <v>330000</v>
      </c>
      <c r="L223" s="24"/>
      <c r="M223" s="24"/>
    </row>
    <row r="224" spans="1:13" x14ac:dyDescent="0.25">
      <c r="A224" s="22" t="s">
        <v>1554</v>
      </c>
      <c r="B224" s="29" t="s">
        <v>1722</v>
      </c>
      <c r="C224" s="145">
        <v>41670</v>
      </c>
      <c r="D224" s="22" t="s">
        <v>1754</v>
      </c>
      <c r="E224" s="145">
        <f t="shared" si="27"/>
        <v>41670</v>
      </c>
      <c r="F224" s="181">
        <v>800333333</v>
      </c>
      <c r="G224" s="22" t="str">
        <f>IFERROR(VLOOKUP(F224,TERCEROS[],3,FALSE),"")</f>
        <v>PENSIONES NOVA</v>
      </c>
      <c r="H224" s="22" t="s">
        <v>1771</v>
      </c>
      <c r="I224" s="22">
        <v>238030</v>
      </c>
      <c r="J224" s="22" t="str">
        <f t="shared" si="21"/>
        <v xml:space="preserve">FONDOS DE CESANTIAS Y/O PENSIONES </v>
      </c>
      <c r="K224" s="24"/>
      <c r="L224" s="24">
        <f>+K221+K222</f>
        <v>162866.99999999997</v>
      </c>
      <c r="M224" s="24"/>
    </row>
    <row r="225" spans="1:13" x14ac:dyDescent="0.25">
      <c r="A225" s="22" t="s">
        <v>1554</v>
      </c>
      <c r="B225" s="29" t="s">
        <v>1722</v>
      </c>
      <c r="C225" s="145">
        <v>41670</v>
      </c>
      <c r="D225" s="22" t="s">
        <v>1754</v>
      </c>
      <c r="E225" s="145">
        <f t="shared" si="27"/>
        <v>41670</v>
      </c>
      <c r="F225" s="181">
        <v>900777777</v>
      </c>
      <c r="G225" s="22" t="str">
        <f>IFERROR(VLOOKUP(F225,TERCEROS[],3,FALSE),"")</f>
        <v>PRIMAVERA PENSIONES</v>
      </c>
      <c r="H225" s="22" t="s">
        <v>1772</v>
      </c>
      <c r="I225" s="22">
        <v>238030</v>
      </c>
      <c r="J225" s="22" t="str">
        <f t="shared" ref="J225:J234" si="28">IFERROR(VLOOKUP(I225,PUC,2,FALSE),"")</f>
        <v xml:space="preserve">FONDOS DE CESANTIAS Y/O PENSIONES </v>
      </c>
      <c r="K225" s="24"/>
      <c r="L225" s="24">
        <f>+K223</f>
        <v>330000</v>
      </c>
      <c r="M225" s="24"/>
    </row>
    <row r="226" spans="1:13" x14ac:dyDescent="0.25">
      <c r="A226" s="22" t="s">
        <v>1554</v>
      </c>
      <c r="B226" s="29" t="s">
        <v>1722</v>
      </c>
      <c r="C226" s="145">
        <v>41670</v>
      </c>
      <c r="D226" s="22" t="s">
        <v>1754</v>
      </c>
      <c r="E226" s="145">
        <f t="shared" ref="E226:E227" si="29">+C226</f>
        <v>41670</v>
      </c>
      <c r="F226" s="181">
        <v>555555555</v>
      </c>
      <c r="G226" s="22" t="str">
        <f>IFERROR(VLOOKUP(F226,TERCEROS[],3,FALSE),"")</f>
        <v>ARL GREEN</v>
      </c>
      <c r="H226" s="22" t="s">
        <v>1775</v>
      </c>
      <c r="I226" s="22">
        <v>520568</v>
      </c>
      <c r="J226" s="22" t="str">
        <f t="shared" si="28"/>
        <v>ENTIDADES PROMOTORAS DE RIESGOS LABORALES</v>
      </c>
      <c r="K226" s="24">
        <v>21439.714500000002</v>
      </c>
      <c r="L226" s="24"/>
      <c r="M226" s="24"/>
    </row>
    <row r="227" spans="1:13" x14ac:dyDescent="0.25">
      <c r="A227" s="22" t="s">
        <v>1554</v>
      </c>
      <c r="B227" s="29" t="s">
        <v>1722</v>
      </c>
      <c r="C227" s="145">
        <v>41670</v>
      </c>
      <c r="D227" s="22" t="s">
        <v>1754</v>
      </c>
      <c r="E227" s="145">
        <f t="shared" si="29"/>
        <v>41670</v>
      </c>
      <c r="F227" s="181">
        <v>555555555</v>
      </c>
      <c r="G227" s="22" t="str">
        <f>IFERROR(VLOOKUP(F227,TERCEROS[],3,FALSE),"")</f>
        <v>ARL GREEN</v>
      </c>
      <c r="H227" s="22" t="s">
        <v>1775</v>
      </c>
      <c r="I227" s="22">
        <v>237006</v>
      </c>
      <c r="J227" s="22" t="str">
        <f t="shared" si="28"/>
        <v>ENTIDADES PROMOTORAS DE RIESGOS LABORALES</v>
      </c>
      <c r="K227" s="24"/>
      <c r="L227" s="24">
        <f>+K226</f>
        <v>21439.714500000002</v>
      </c>
      <c r="M227" s="24"/>
    </row>
    <row r="228" spans="1:13" x14ac:dyDescent="0.25">
      <c r="A228" s="22" t="s">
        <v>1554</v>
      </c>
      <c r="B228" s="29" t="s">
        <v>1722</v>
      </c>
      <c r="C228" s="145">
        <v>41670</v>
      </c>
      <c r="D228" s="22" t="s">
        <v>1754</v>
      </c>
      <c r="E228" s="145">
        <f t="shared" si="27"/>
        <v>41670</v>
      </c>
      <c r="F228" s="181">
        <v>45256257</v>
      </c>
      <c r="G228" s="22" t="str">
        <f>IFERROR(VLOOKUP(F228,TERCEROS[],3,FALSE),"")</f>
        <v>Gerardo Perez</v>
      </c>
      <c r="H228" s="22" t="s">
        <v>1773</v>
      </c>
      <c r="I228" s="22">
        <v>520530</v>
      </c>
      <c r="J228" s="22" t="str">
        <f t="shared" si="28"/>
        <v xml:space="preserve">CESANTIAS </v>
      </c>
      <c r="K228" s="24">
        <v>58988.612583333328</v>
      </c>
      <c r="L228" s="24"/>
      <c r="M228" s="24"/>
    </row>
    <row r="229" spans="1:13" x14ac:dyDescent="0.25">
      <c r="A229" s="22" t="s">
        <v>1554</v>
      </c>
      <c r="B229" s="29" t="s">
        <v>1722</v>
      </c>
      <c r="C229" s="145">
        <v>41670</v>
      </c>
      <c r="D229" s="22" t="s">
        <v>1754</v>
      </c>
      <c r="E229" s="145">
        <f t="shared" si="27"/>
        <v>41670</v>
      </c>
      <c r="F229" s="181">
        <v>45256257</v>
      </c>
      <c r="G229" s="22" t="str">
        <f>IFERROR(VLOOKUP(F229,TERCEROS[],3,FALSE),"")</f>
        <v>Gerardo Perez</v>
      </c>
      <c r="H229" s="22" t="s">
        <v>1773</v>
      </c>
      <c r="I229" s="22">
        <v>261005</v>
      </c>
      <c r="J229" s="22" t="str">
        <f t="shared" si="28"/>
        <v xml:space="preserve">CESANTIAS </v>
      </c>
      <c r="K229" s="24"/>
      <c r="L229" s="24">
        <f>+K228</f>
        <v>58988.612583333328</v>
      </c>
      <c r="M229" s="24"/>
    </row>
    <row r="230" spans="1:13" x14ac:dyDescent="0.25">
      <c r="A230" s="22" t="s">
        <v>1554</v>
      </c>
      <c r="B230" s="29" t="s">
        <v>1722</v>
      </c>
      <c r="C230" s="145">
        <v>41670</v>
      </c>
      <c r="D230" s="22" t="s">
        <v>1754</v>
      </c>
      <c r="E230" s="145">
        <f t="shared" si="27"/>
        <v>41670</v>
      </c>
      <c r="F230" s="181">
        <v>45256257</v>
      </c>
      <c r="G230" s="22" t="str">
        <f>IFERROR(VLOOKUP(F230,TERCEROS[],3,FALSE),"")</f>
        <v>Gerardo Perez</v>
      </c>
      <c r="H230" s="22" t="s">
        <v>1773</v>
      </c>
      <c r="I230" s="22">
        <v>520536</v>
      </c>
      <c r="J230" s="22" t="str">
        <f t="shared" si="28"/>
        <v xml:space="preserve">PRIMA DE SERVICIOS </v>
      </c>
      <c r="K230" s="24">
        <v>58988.612583333328</v>
      </c>
      <c r="L230" s="24"/>
      <c r="M230" s="24"/>
    </row>
    <row r="231" spans="1:13" x14ac:dyDescent="0.25">
      <c r="A231" s="22" t="s">
        <v>1554</v>
      </c>
      <c r="B231" s="29" t="s">
        <v>1722</v>
      </c>
      <c r="C231" s="145">
        <v>41670</v>
      </c>
      <c r="D231" s="22" t="s">
        <v>1754</v>
      </c>
      <c r="E231" s="145">
        <f t="shared" si="27"/>
        <v>41670</v>
      </c>
      <c r="F231" s="181">
        <v>45256257</v>
      </c>
      <c r="G231" s="22" t="str">
        <f>IFERROR(VLOOKUP(F231,TERCEROS[],3,FALSE),"")</f>
        <v>Gerardo Perez</v>
      </c>
      <c r="H231" s="22" t="s">
        <v>1773</v>
      </c>
      <c r="I231" s="22">
        <v>261020</v>
      </c>
      <c r="J231" s="22" t="str">
        <f t="shared" si="28"/>
        <v xml:space="preserve">PRIMA DE SERVICIOS </v>
      </c>
      <c r="K231" s="24"/>
      <c r="L231" s="24">
        <f t="shared" ref="L231:L235" si="30">+K230</f>
        <v>58988.612583333328</v>
      </c>
      <c r="M231" s="24"/>
    </row>
    <row r="232" spans="1:13" x14ac:dyDescent="0.25">
      <c r="A232" s="22" t="s">
        <v>1554</v>
      </c>
      <c r="B232" s="29" t="s">
        <v>1722</v>
      </c>
      <c r="C232" s="145">
        <v>41670</v>
      </c>
      <c r="D232" s="22" t="s">
        <v>1754</v>
      </c>
      <c r="E232" s="145">
        <f t="shared" si="27"/>
        <v>41670</v>
      </c>
      <c r="F232" s="181">
        <v>45256257</v>
      </c>
      <c r="G232" s="22" t="str">
        <f>IFERROR(VLOOKUP(F232,TERCEROS[],3,FALSE),"")</f>
        <v>Gerardo Perez</v>
      </c>
      <c r="H232" s="22" t="s">
        <v>1773</v>
      </c>
      <c r="I232" s="22">
        <v>520533</v>
      </c>
      <c r="J232" s="22" t="str">
        <f t="shared" si="28"/>
        <v xml:space="preserve">INTERESES SOBRE CESANTIAS </v>
      </c>
      <c r="K232" s="24">
        <v>7078.6335099999988</v>
      </c>
      <c r="L232" s="24"/>
      <c r="M232" s="24"/>
    </row>
    <row r="233" spans="1:13" x14ac:dyDescent="0.25">
      <c r="A233" s="22" t="s">
        <v>1554</v>
      </c>
      <c r="B233" s="29" t="s">
        <v>1722</v>
      </c>
      <c r="C233" s="145">
        <v>41670</v>
      </c>
      <c r="D233" s="22" t="s">
        <v>1754</v>
      </c>
      <c r="E233" s="145">
        <f t="shared" si="27"/>
        <v>41670</v>
      </c>
      <c r="F233" s="181">
        <v>45256257</v>
      </c>
      <c r="G233" s="22" t="str">
        <f>IFERROR(VLOOKUP(F233,TERCEROS[],3,FALSE),"")</f>
        <v>Gerardo Perez</v>
      </c>
      <c r="H233" s="22" t="s">
        <v>1773</v>
      </c>
      <c r="I233" s="22">
        <v>261010</v>
      </c>
      <c r="J233" s="22" t="str">
        <f t="shared" si="28"/>
        <v xml:space="preserve">INTERESES SOBRE CESANTIAS </v>
      </c>
      <c r="K233" s="24"/>
      <c r="L233" s="24">
        <f t="shared" si="30"/>
        <v>7078.6335099999988</v>
      </c>
      <c r="M233" s="24"/>
    </row>
    <row r="234" spans="1:13" x14ac:dyDescent="0.25">
      <c r="A234" s="22" t="s">
        <v>1554</v>
      </c>
      <c r="B234" s="29" t="s">
        <v>1722</v>
      </c>
      <c r="C234" s="145">
        <v>41670</v>
      </c>
      <c r="D234" s="22" t="s">
        <v>1754</v>
      </c>
      <c r="E234" s="145">
        <f t="shared" si="27"/>
        <v>41670</v>
      </c>
      <c r="F234" s="181">
        <v>45256257</v>
      </c>
      <c r="G234" s="22" t="str">
        <f>IFERROR(VLOOKUP(F234,TERCEROS[],3,FALSE),"")</f>
        <v>Gerardo Perez</v>
      </c>
      <c r="H234" s="22" t="s">
        <v>1773</v>
      </c>
      <c r="I234" s="22">
        <v>520539</v>
      </c>
      <c r="J234" s="22" t="str">
        <f t="shared" si="28"/>
        <v xml:space="preserve">VACACIONES </v>
      </c>
      <c r="K234" s="24">
        <v>26516.682499999999</v>
      </c>
      <c r="L234" s="24"/>
      <c r="M234" s="24"/>
    </row>
    <row r="235" spans="1:13" x14ac:dyDescent="0.25">
      <c r="A235" s="22" t="s">
        <v>1554</v>
      </c>
      <c r="B235" s="29" t="s">
        <v>1722</v>
      </c>
      <c r="C235" s="145">
        <v>41670</v>
      </c>
      <c r="D235" s="22" t="s">
        <v>1754</v>
      </c>
      <c r="E235" s="145">
        <f t="shared" si="27"/>
        <v>41670</v>
      </c>
      <c r="F235" s="181">
        <v>45256257</v>
      </c>
      <c r="G235" s="22" t="str">
        <f>IFERROR(VLOOKUP(F235,TERCEROS[],3,FALSE),"")</f>
        <v>Gerardo Perez</v>
      </c>
      <c r="H235" s="22" t="s">
        <v>1773</v>
      </c>
      <c r="I235" s="22">
        <v>261015</v>
      </c>
      <c r="J235" s="22" t="str">
        <f t="shared" si="21"/>
        <v xml:space="preserve">VACACIONES </v>
      </c>
      <c r="K235" s="24"/>
      <c r="L235" s="24">
        <f t="shared" si="30"/>
        <v>26516.682499999999</v>
      </c>
      <c r="M235" s="24"/>
    </row>
    <row r="236" spans="1:13" x14ac:dyDescent="0.25">
      <c r="A236" s="22" t="s">
        <v>1554</v>
      </c>
      <c r="B236" s="29" t="s">
        <v>1722</v>
      </c>
      <c r="C236" s="145">
        <v>41670</v>
      </c>
      <c r="D236" s="22" t="s">
        <v>1754</v>
      </c>
      <c r="E236" s="145">
        <f t="shared" si="27"/>
        <v>41670</v>
      </c>
      <c r="F236" s="181">
        <v>1019125245</v>
      </c>
      <c r="G236" s="22" t="str">
        <f>IFERROR(VLOOKUP(F236,TERCEROS[],3,FALSE),"")</f>
        <v>ROSA MORALES</v>
      </c>
      <c r="H236" s="22" t="s">
        <v>1774</v>
      </c>
      <c r="I236" s="22">
        <v>520530</v>
      </c>
      <c r="J236" s="22" t="str">
        <f t="shared" si="21"/>
        <v xml:space="preserve">CESANTIAS </v>
      </c>
      <c r="K236" s="24">
        <v>65708.482666666663</v>
      </c>
      <c r="L236" s="24"/>
      <c r="M236" s="24"/>
    </row>
    <row r="237" spans="1:13" x14ac:dyDescent="0.25">
      <c r="A237" s="22" t="s">
        <v>1554</v>
      </c>
      <c r="B237" s="29" t="s">
        <v>1722</v>
      </c>
      <c r="C237" s="145">
        <v>41670</v>
      </c>
      <c r="D237" s="22" t="s">
        <v>1754</v>
      </c>
      <c r="E237" s="145">
        <f t="shared" si="27"/>
        <v>41670</v>
      </c>
      <c r="F237" s="181">
        <v>1019125245</v>
      </c>
      <c r="G237" s="22" t="str">
        <f>IFERROR(VLOOKUP(F237,TERCEROS[],3,FALSE),"")</f>
        <v>ROSA MORALES</v>
      </c>
      <c r="H237" s="22" t="s">
        <v>1774</v>
      </c>
      <c r="I237" s="22">
        <v>261005</v>
      </c>
      <c r="J237" s="22" t="str">
        <f t="shared" si="21"/>
        <v xml:space="preserve">CESANTIAS </v>
      </c>
      <c r="K237" s="24"/>
      <c r="L237" s="24">
        <f>+K236</f>
        <v>65708.482666666663</v>
      </c>
      <c r="M237" s="24"/>
    </row>
    <row r="238" spans="1:13" x14ac:dyDescent="0.25">
      <c r="A238" s="22" t="s">
        <v>1554</v>
      </c>
      <c r="B238" s="29" t="s">
        <v>1722</v>
      </c>
      <c r="C238" s="145">
        <v>41670</v>
      </c>
      <c r="D238" s="22" t="s">
        <v>1754</v>
      </c>
      <c r="E238" s="145">
        <f t="shared" si="27"/>
        <v>41670</v>
      </c>
      <c r="F238" s="181">
        <v>1019125245</v>
      </c>
      <c r="G238" s="22" t="str">
        <f>IFERROR(VLOOKUP(F238,TERCEROS[],3,FALSE),"")</f>
        <v>ROSA MORALES</v>
      </c>
      <c r="H238" s="22" t="s">
        <v>1774</v>
      </c>
      <c r="I238" s="22">
        <v>520536</v>
      </c>
      <c r="J238" s="22" t="str">
        <f t="shared" si="21"/>
        <v xml:space="preserve">PRIMA DE SERVICIOS </v>
      </c>
      <c r="K238" s="24">
        <v>65708.482666666663</v>
      </c>
      <c r="L238" s="24"/>
      <c r="M238" s="24"/>
    </row>
    <row r="239" spans="1:13" x14ac:dyDescent="0.25">
      <c r="A239" s="22" t="s">
        <v>1554</v>
      </c>
      <c r="B239" s="29" t="s">
        <v>1722</v>
      </c>
      <c r="C239" s="145">
        <v>41670</v>
      </c>
      <c r="D239" s="22" t="s">
        <v>1754</v>
      </c>
      <c r="E239" s="145">
        <f t="shared" si="27"/>
        <v>41670</v>
      </c>
      <c r="F239" s="181">
        <v>1019125245</v>
      </c>
      <c r="G239" s="22" t="str">
        <f>IFERROR(VLOOKUP(F239,TERCEROS[],3,FALSE),"")</f>
        <v>ROSA MORALES</v>
      </c>
      <c r="H239" s="22" t="s">
        <v>1774</v>
      </c>
      <c r="I239" s="22">
        <v>261020</v>
      </c>
      <c r="J239" s="22" t="str">
        <f t="shared" ref="J239:J251" si="31">IFERROR(VLOOKUP(I239,PUC,2,FALSE),"")</f>
        <v xml:space="preserve">PRIMA DE SERVICIOS </v>
      </c>
      <c r="K239" s="24"/>
      <c r="L239" s="24">
        <f t="shared" ref="L239:L243" si="32">+K238</f>
        <v>65708.482666666663</v>
      </c>
      <c r="M239" s="24"/>
    </row>
    <row r="240" spans="1:13" x14ac:dyDescent="0.25">
      <c r="A240" s="22" t="s">
        <v>1554</v>
      </c>
      <c r="B240" s="29" t="s">
        <v>1722</v>
      </c>
      <c r="C240" s="145">
        <v>41670</v>
      </c>
      <c r="D240" s="22" t="s">
        <v>1754</v>
      </c>
      <c r="E240" s="145">
        <f t="shared" si="27"/>
        <v>41670</v>
      </c>
      <c r="F240" s="181">
        <v>1019125245</v>
      </c>
      <c r="G240" s="22" t="str">
        <f>IFERROR(VLOOKUP(F240,TERCEROS[],3,FALSE),"")</f>
        <v>ROSA MORALES</v>
      </c>
      <c r="H240" s="22" t="s">
        <v>1774</v>
      </c>
      <c r="I240" s="22">
        <v>520533</v>
      </c>
      <c r="J240" s="22" t="str">
        <f t="shared" si="31"/>
        <v xml:space="preserve">INTERESES SOBRE CESANTIAS </v>
      </c>
      <c r="K240" s="24">
        <v>7885.0179199999993</v>
      </c>
      <c r="L240" s="24"/>
      <c r="M240" s="24"/>
    </row>
    <row r="241" spans="1:13" x14ac:dyDescent="0.25">
      <c r="A241" s="22" t="s">
        <v>1554</v>
      </c>
      <c r="B241" s="29" t="s">
        <v>1722</v>
      </c>
      <c r="C241" s="145">
        <v>41670</v>
      </c>
      <c r="D241" s="22" t="s">
        <v>1754</v>
      </c>
      <c r="E241" s="145">
        <f t="shared" si="27"/>
        <v>41670</v>
      </c>
      <c r="F241" s="181">
        <v>1019125245</v>
      </c>
      <c r="G241" s="22" t="str">
        <f>IFERROR(VLOOKUP(F241,TERCEROS[],3,FALSE),"")</f>
        <v>ROSA MORALES</v>
      </c>
      <c r="H241" s="22" t="s">
        <v>1774</v>
      </c>
      <c r="I241" s="22">
        <v>261010</v>
      </c>
      <c r="J241" s="22" t="str">
        <f t="shared" si="31"/>
        <v xml:space="preserve">INTERESES SOBRE CESANTIAS </v>
      </c>
      <c r="K241" s="24"/>
      <c r="L241" s="24">
        <f t="shared" si="32"/>
        <v>7885.0179199999993</v>
      </c>
      <c r="M241" s="24"/>
    </row>
    <row r="242" spans="1:13" x14ac:dyDescent="0.25">
      <c r="A242" s="22" t="s">
        <v>1554</v>
      </c>
      <c r="B242" s="29" t="s">
        <v>1722</v>
      </c>
      <c r="C242" s="145">
        <v>41670</v>
      </c>
      <c r="D242" s="22" t="s">
        <v>1754</v>
      </c>
      <c r="E242" s="145">
        <f t="shared" si="27"/>
        <v>41670</v>
      </c>
      <c r="F242" s="181">
        <v>1019125245</v>
      </c>
      <c r="G242" s="22" t="str">
        <f>IFERROR(VLOOKUP(F242,TERCEROS[],3,FALSE),"")</f>
        <v>ROSA MORALES</v>
      </c>
      <c r="H242" s="22" t="s">
        <v>1774</v>
      </c>
      <c r="I242" s="22">
        <v>520539</v>
      </c>
      <c r="J242" s="22" t="str">
        <f t="shared" si="31"/>
        <v xml:space="preserve">VACACIONES </v>
      </c>
      <c r="K242" s="24">
        <v>30079.599999999995</v>
      </c>
      <c r="L242" s="24"/>
      <c r="M242" s="24"/>
    </row>
    <row r="243" spans="1:13" x14ac:dyDescent="0.25">
      <c r="A243" s="22" t="s">
        <v>1554</v>
      </c>
      <c r="B243" s="29" t="s">
        <v>1722</v>
      </c>
      <c r="C243" s="145">
        <v>41670</v>
      </c>
      <c r="D243" s="22" t="s">
        <v>1754</v>
      </c>
      <c r="E243" s="145">
        <f t="shared" si="27"/>
        <v>41670</v>
      </c>
      <c r="F243" s="181">
        <v>1019125245</v>
      </c>
      <c r="G243" s="22" t="str">
        <f>IFERROR(VLOOKUP(F243,TERCEROS[],3,FALSE),"")</f>
        <v>ROSA MORALES</v>
      </c>
      <c r="H243" s="22" t="s">
        <v>1774</v>
      </c>
      <c r="I243" s="22">
        <v>261015</v>
      </c>
      <c r="J243" s="22" t="str">
        <f t="shared" si="31"/>
        <v xml:space="preserve">VACACIONES </v>
      </c>
      <c r="K243" s="24"/>
      <c r="L243" s="24">
        <f t="shared" si="32"/>
        <v>30079.599999999995</v>
      </c>
      <c r="M243" s="24"/>
    </row>
    <row r="244" spans="1:13" x14ac:dyDescent="0.25">
      <c r="A244" s="22" t="s">
        <v>1554</v>
      </c>
      <c r="B244" s="29" t="s">
        <v>1722</v>
      </c>
      <c r="C244" s="145">
        <v>41670</v>
      </c>
      <c r="D244" s="22" t="s">
        <v>1754</v>
      </c>
      <c r="E244" s="145">
        <f t="shared" si="27"/>
        <v>41670</v>
      </c>
      <c r="F244" s="181">
        <v>89254178</v>
      </c>
      <c r="G244" s="22" t="str">
        <f>IFERROR(VLOOKUP(F244,TERCEROS[],3,FALSE),"")</f>
        <v>CARMENZA TORO</v>
      </c>
      <c r="H244" s="22" t="s">
        <v>1773</v>
      </c>
      <c r="I244" s="22">
        <v>520530</v>
      </c>
      <c r="J244" s="22" t="str">
        <f t="shared" si="31"/>
        <v xml:space="preserve">CESANTIAS </v>
      </c>
      <c r="K244" s="24">
        <v>229157.5</v>
      </c>
      <c r="L244" s="24"/>
      <c r="M244" s="24"/>
    </row>
    <row r="245" spans="1:13" x14ac:dyDescent="0.25">
      <c r="A245" s="22" t="s">
        <v>1554</v>
      </c>
      <c r="B245" s="29" t="s">
        <v>1722</v>
      </c>
      <c r="C245" s="145">
        <v>41670</v>
      </c>
      <c r="D245" s="22" t="s">
        <v>1754</v>
      </c>
      <c r="E245" s="145">
        <f t="shared" si="27"/>
        <v>41670</v>
      </c>
      <c r="F245" s="181">
        <v>89254178</v>
      </c>
      <c r="G245" s="22" t="str">
        <f>IFERROR(VLOOKUP(F245,TERCEROS[],3,FALSE),"")</f>
        <v>CARMENZA TORO</v>
      </c>
      <c r="H245" s="22" t="s">
        <v>1773</v>
      </c>
      <c r="I245" s="22">
        <v>261005</v>
      </c>
      <c r="J245" s="22" t="str">
        <f t="shared" si="31"/>
        <v xml:space="preserve">CESANTIAS </v>
      </c>
      <c r="K245" s="24"/>
      <c r="L245" s="24">
        <f>+K244</f>
        <v>229157.5</v>
      </c>
      <c r="M245" s="24"/>
    </row>
    <row r="246" spans="1:13" x14ac:dyDescent="0.25">
      <c r="A246" s="22" t="s">
        <v>1554</v>
      </c>
      <c r="B246" s="29" t="s">
        <v>1722</v>
      </c>
      <c r="C246" s="145">
        <v>41670</v>
      </c>
      <c r="D246" s="22" t="s">
        <v>1754</v>
      </c>
      <c r="E246" s="145">
        <f t="shared" si="27"/>
        <v>41670</v>
      </c>
      <c r="F246" s="181">
        <v>89254178</v>
      </c>
      <c r="G246" s="22" t="str">
        <f>IFERROR(VLOOKUP(F246,TERCEROS[],3,FALSE),"")</f>
        <v>CARMENZA TORO</v>
      </c>
      <c r="H246" s="22" t="s">
        <v>1773</v>
      </c>
      <c r="I246" s="22">
        <v>520536</v>
      </c>
      <c r="J246" s="22" t="str">
        <f t="shared" si="31"/>
        <v xml:space="preserve">PRIMA DE SERVICIOS </v>
      </c>
      <c r="K246" s="24">
        <v>229157.5</v>
      </c>
      <c r="L246" s="24"/>
      <c r="M246" s="24"/>
    </row>
    <row r="247" spans="1:13" x14ac:dyDescent="0.25">
      <c r="A247" s="22" t="s">
        <v>1554</v>
      </c>
      <c r="B247" s="29" t="s">
        <v>1722</v>
      </c>
      <c r="C247" s="145">
        <v>41670</v>
      </c>
      <c r="D247" s="22" t="s">
        <v>1754</v>
      </c>
      <c r="E247" s="145">
        <f t="shared" si="27"/>
        <v>41670</v>
      </c>
      <c r="F247" s="181">
        <v>89254178</v>
      </c>
      <c r="G247" s="22" t="str">
        <f>IFERROR(VLOOKUP(F247,TERCEROS[],3,FALSE),"")</f>
        <v>CARMENZA TORO</v>
      </c>
      <c r="H247" s="22" t="s">
        <v>1773</v>
      </c>
      <c r="I247" s="22">
        <v>261020</v>
      </c>
      <c r="J247" s="22" t="str">
        <f t="shared" si="31"/>
        <v xml:space="preserve">PRIMA DE SERVICIOS </v>
      </c>
      <c r="K247" s="24"/>
      <c r="L247" s="24">
        <f t="shared" ref="L247:L251" si="33">+K246</f>
        <v>229157.5</v>
      </c>
      <c r="M247" s="24"/>
    </row>
    <row r="248" spans="1:13" x14ac:dyDescent="0.25">
      <c r="A248" s="22" t="s">
        <v>1554</v>
      </c>
      <c r="B248" s="29" t="s">
        <v>1722</v>
      </c>
      <c r="C248" s="145">
        <v>41670</v>
      </c>
      <c r="D248" s="22" t="s">
        <v>1754</v>
      </c>
      <c r="E248" s="145">
        <f t="shared" si="27"/>
        <v>41670</v>
      </c>
      <c r="F248" s="181">
        <v>89254178</v>
      </c>
      <c r="G248" s="22" t="str">
        <f>IFERROR(VLOOKUP(F248,TERCEROS[],3,FALSE),"")</f>
        <v>CARMENZA TORO</v>
      </c>
      <c r="H248" s="22" t="s">
        <v>1773</v>
      </c>
      <c r="I248" s="22">
        <v>520533</v>
      </c>
      <c r="J248" s="22" t="str">
        <f t="shared" si="31"/>
        <v xml:space="preserve">INTERESES SOBRE CESANTIAS </v>
      </c>
      <c r="K248" s="24">
        <v>27498.899999999998</v>
      </c>
      <c r="L248" s="24"/>
      <c r="M248" s="24"/>
    </row>
    <row r="249" spans="1:13" x14ac:dyDescent="0.25">
      <c r="A249" s="22" t="s">
        <v>1554</v>
      </c>
      <c r="B249" s="29" t="s">
        <v>1722</v>
      </c>
      <c r="C249" s="145">
        <v>41670</v>
      </c>
      <c r="D249" s="22" t="s">
        <v>1754</v>
      </c>
      <c r="E249" s="145">
        <f t="shared" si="27"/>
        <v>41670</v>
      </c>
      <c r="F249" s="181">
        <v>89254178</v>
      </c>
      <c r="G249" s="22" t="str">
        <f>IFERROR(VLOOKUP(F249,TERCEROS[],3,FALSE),"")</f>
        <v>CARMENZA TORO</v>
      </c>
      <c r="H249" s="22" t="s">
        <v>1773</v>
      </c>
      <c r="I249" s="22">
        <v>261010</v>
      </c>
      <c r="J249" s="22" t="str">
        <f t="shared" si="31"/>
        <v xml:space="preserve">INTERESES SOBRE CESANTIAS </v>
      </c>
      <c r="K249" s="24"/>
      <c r="L249" s="24">
        <f t="shared" si="33"/>
        <v>27498.899999999998</v>
      </c>
      <c r="M249" s="24"/>
    </row>
    <row r="250" spans="1:13" x14ac:dyDescent="0.25">
      <c r="A250" s="22" t="s">
        <v>1554</v>
      </c>
      <c r="B250" s="29" t="s">
        <v>1722</v>
      </c>
      <c r="C250" s="145">
        <v>41670</v>
      </c>
      <c r="D250" s="22" t="s">
        <v>1754</v>
      </c>
      <c r="E250" s="145">
        <f t="shared" si="27"/>
        <v>41670</v>
      </c>
      <c r="F250" s="181">
        <v>89254178</v>
      </c>
      <c r="G250" s="22" t="str">
        <f>IFERROR(VLOOKUP(F250,TERCEROS[],3,FALSE),"")</f>
        <v>CARMENZA TORO</v>
      </c>
      <c r="H250" s="22" t="s">
        <v>1773</v>
      </c>
      <c r="I250" s="22">
        <v>520539</v>
      </c>
      <c r="J250" s="22" t="str">
        <f t="shared" si="31"/>
        <v xml:space="preserve">VACACIONES </v>
      </c>
      <c r="K250" s="24">
        <v>114675</v>
      </c>
      <c r="L250" s="24"/>
      <c r="M250" s="24"/>
    </row>
    <row r="251" spans="1:13" x14ac:dyDescent="0.25">
      <c r="A251" s="22" t="s">
        <v>1554</v>
      </c>
      <c r="B251" s="29" t="s">
        <v>1722</v>
      </c>
      <c r="C251" s="145">
        <v>41670</v>
      </c>
      <c r="D251" s="22" t="s">
        <v>1754</v>
      </c>
      <c r="E251" s="145">
        <f t="shared" si="27"/>
        <v>41670</v>
      </c>
      <c r="F251" s="181">
        <v>89254178</v>
      </c>
      <c r="G251" s="22" t="str">
        <f>IFERROR(VLOOKUP(F251,TERCEROS[],3,FALSE),"")</f>
        <v>CARMENZA TORO</v>
      </c>
      <c r="H251" s="22" t="s">
        <v>1773</v>
      </c>
      <c r="I251" s="22">
        <v>261015</v>
      </c>
      <c r="J251" s="22" t="str">
        <f t="shared" si="31"/>
        <v xml:space="preserve">VACACIONES </v>
      </c>
      <c r="K251" s="24"/>
      <c r="L251" s="24">
        <f t="shared" si="33"/>
        <v>114675</v>
      </c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ref="J252:J286" si="34">IFERROR(VLOOKUP(I252,PUC,2,FALSE),"")</f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4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4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4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3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3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3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3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3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3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3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3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3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3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3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3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3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3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3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3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3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3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3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3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3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3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3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3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3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</sheetData>
  <autoFilter ref="A5:M28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6"/>
  <sheetViews>
    <sheetView topLeftCell="A13" workbookViewId="0">
      <selection activeCell="A36" sqref="A36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  <row r="31" spans="1:4" x14ac:dyDescent="0.25">
      <c r="A31" s="183">
        <v>1019125245</v>
      </c>
      <c r="B31" s="184"/>
      <c r="C31" s="184" t="s">
        <v>1755</v>
      </c>
      <c r="D31" s="10" t="s">
        <v>1553</v>
      </c>
    </row>
    <row r="32" spans="1:4" x14ac:dyDescent="0.25">
      <c r="A32" s="183">
        <v>800222222</v>
      </c>
      <c r="B32" s="184">
        <v>5</v>
      </c>
      <c r="C32" s="184" t="s">
        <v>1758</v>
      </c>
      <c r="D32" s="10" t="s">
        <v>1553</v>
      </c>
    </row>
    <row r="33" spans="1:4" x14ac:dyDescent="0.25">
      <c r="A33" s="184">
        <v>800333333</v>
      </c>
      <c r="B33" s="184">
        <v>5</v>
      </c>
      <c r="C33" s="184" t="s">
        <v>1759</v>
      </c>
      <c r="D33" s="10" t="s">
        <v>1553</v>
      </c>
    </row>
    <row r="34" spans="1:4" x14ac:dyDescent="0.25">
      <c r="A34" s="184">
        <v>900444444</v>
      </c>
      <c r="B34" s="184">
        <v>5</v>
      </c>
      <c r="C34" s="184" t="s">
        <v>1762</v>
      </c>
      <c r="D34" s="10" t="s">
        <v>1553</v>
      </c>
    </row>
    <row r="35" spans="1:4" x14ac:dyDescent="0.25">
      <c r="A35" s="183">
        <v>900777777</v>
      </c>
      <c r="B35" s="184">
        <v>2</v>
      </c>
      <c r="C35" s="184" t="s">
        <v>1763</v>
      </c>
      <c r="D35" s="10" t="s">
        <v>1553</v>
      </c>
    </row>
    <row r="36" spans="1:4" x14ac:dyDescent="0.25">
      <c r="A36" s="89">
        <v>555555555</v>
      </c>
      <c r="B36" s="10">
        <v>4</v>
      </c>
      <c r="C36" s="10" t="s">
        <v>1768</v>
      </c>
      <c r="D36" s="10" t="s">
        <v>1553</v>
      </c>
    </row>
  </sheetData>
  <dataValidations count="1">
    <dataValidation type="list" allowBlank="1" showInputMessage="1" showErrorMessage="1" sqref="D2:D36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850" workbookViewId="0">
      <selection activeCell="A865" sqref="A86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9" t="s">
        <v>10</v>
      </c>
      <c r="B1" s="190"/>
      <c r="C1" s="191"/>
    </row>
    <row r="2" spans="1:3" x14ac:dyDescent="0.25">
      <c r="A2" s="192"/>
      <c r="B2" s="193"/>
      <c r="C2" s="194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1767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1704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1757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1733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1552</v>
      </c>
      <c r="C1113" s="6"/>
    </row>
    <row r="1114" spans="1:3" x14ac:dyDescent="0.25">
      <c r="A1114" s="17">
        <v>31051502</v>
      </c>
      <c r="B1114" s="5" t="s">
        <v>1551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1542</v>
      </c>
      <c r="C1393" s="6" t="str">
        <f t="shared" si="22"/>
        <v/>
      </c>
    </row>
    <row r="1394" spans="1:3" x14ac:dyDescent="0.25">
      <c r="A1394" s="13">
        <v>41352402</v>
      </c>
      <c r="B1394" s="5" t="s">
        <v>1543</v>
      </c>
      <c r="C1394" s="6" t="str">
        <f t="shared" si="22"/>
        <v/>
      </c>
    </row>
    <row r="1395" spans="1:3" x14ac:dyDescent="0.25">
      <c r="A1395" s="13">
        <v>41352403</v>
      </c>
      <c r="B1395" s="5" t="s">
        <v>1544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1545</v>
      </c>
      <c r="C1517" s="6" t="str">
        <f t="shared" si="23"/>
        <v/>
      </c>
    </row>
    <row r="1518" spans="1:3" x14ac:dyDescent="0.25">
      <c r="A1518" s="13">
        <v>41752402</v>
      </c>
      <c r="B1518" s="5" t="s">
        <v>1546</v>
      </c>
      <c r="C1518" s="6"/>
    </row>
    <row r="1519" spans="1:3" x14ac:dyDescent="0.25">
      <c r="A1519" s="13">
        <v>41752403</v>
      </c>
      <c r="B1519" s="5" t="s">
        <v>1547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1748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1767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1766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1724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1542</v>
      </c>
      <c r="C2348" s="6" t="str">
        <f t="shared" si="36"/>
        <v/>
      </c>
    </row>
    <row r="2349" spans="1:3" x14ac:dyDescent="0.25">
      <c r="A2349" s="13">
        <v>61352402</v>
      </c>
      <c r="B2349" s="5" t="s">
        <v>1543</v>
      </c>
      <c r="C2349" s="6"/>
    </row>
    <row r="2350" spans="1:3" x14ac:dyDescent="0.25">
      <c r="A2350" s="13">
        <v>61352403</v>
      </c>
      <c r="B2350" s="5" t="s">
        <v>1544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2" t="s">
        <v>1386</v>
      </c>
      <c r="B1" s="212"/>
      <c r="C1" s="212"/>
      <c r="D1" s="212"/>
      <c r="E1" s="212"/>
      <c r="F1" s="213" t="s">
        <v>1387</v>
      </c>
      <c r="G1" s="213"/>
      <c r="H1" s="213"/>
      <c r="I1" s="213" t="s">
        <v>1388</v>
      </c>
      <c r="J1" s="213"/>
      <c r="K1" s="212" t="s">
        <v>1389</v>
      </c>
      <c r="L1" s="212"/>
      <c r="M1" s="212"/>
    </row>
    <row r="2" spans="1:13" ht="15.75" thickBot="1" x14ac:dyDescent="0.3">
      <c r="A2" s="212"/>
      <c r="B2" s="212"/>
      <c r="C2" s="212"/>
      <c r="D2" s="212"/>
      <c r="E2" s="212"/>
      <c r="F2" s="213"/>
      <c r="G2" s="213"/>
      <c r="H2" s="213"/>
      <c r="I2" s="213"/>
      <c r="J2" s="213"/>
      <c r="K2" s="212"/>
      <c r="L2" s="212"/>
      <c r="M2" s="212"/>
    </row>
    <row r="3" spans="1:13" ht="15.75" thickBot="1" x14ac:dyDescent="0.3">
      <c r="A3" s="214" t="s">
        <v>1539</v>
      </c>
      <c r="B3" s="214"/>
      <c r="C3" s="214"/>
      <c r="D3" s="214"/>
      <c r="E3" s="21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214"/>
      <c r="B4" s="214"/>
      <c r="C4" s="214"/>
      <c r="D4" s="214"/>
      <c r="E4" s="21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7" t="s">
        <v>1382</v>
      </c>
      <c r="B6" s="199" t="s">
        <v>1390</v>
      </c>
      <c r="C6" s="201" t="s">
        <v>1391</v>
      </c>
      <c r="D6" s="202"/>
      <c r="E6" s="203" t="s">
        <v>1392</v>
      </c>
      <c r="F6" s="203"/>
      <c r="G6" s="204"/>
      <c r="H6" s="205" t="s">
        <v>1393</v>
      </c>
      <c r="I6" s="205"/>
      <c r="J6" s="205"/>
      <c r="K6" s="206" t="s">
        <v>1394</v>
      </c>
      <c r="L6" s="207"/>
      <c r="M6" s="208"/>
    </row>
    <row r="7" spans="1:13" ht="15.75" thickBot="1" x14ac:dyDescent="0.3">
      <c r="A7" s="198"/>
      <c r="B7" s="20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9" t="s">
        <v>1400</v>
      </c>
      <c r="C16" s="210"/>
      <c r="D16" s="211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2" t="s">
        <v>1386</v>
      </c>
      <c r="B20" s="212"/>
      <c r="C20" s="212"/>
      <c r="D20" s="212"/>
      <c r="E20" s="212"/>
      <c r="F20" s="213" t="s">
        <v>1387</v>
      </c>
      <c r="G20" s="213"/>
      <c r="H20" s="213"/>
      <c r="I20" s="213" t="s">
        <v>1388</v>
      </c>
      <c r="J20" s="213"/>
      <c r="K20" s="212" t="s">
        <v>1389</v>
      </c>
      <c r="L20" s="212"/>
      <c r="M20" s="212"/>
    </row>
    <row r="21" spans="1:13" ht="15.75" thickBot="1" x14ac:dyDescent="0.3">
      <c r="A21" s="212"/>
      <c r="B21" s="212"/>
      <c r="C21" s="212"/>
      <c r="D21" s="212"/>
      <c r="E21" s="212"/>
      <c r="F21" s="213"/>
      <c r="G21" s="213"/>
      <c r="H21" s="213"/>
      <c r="I21" s="213"/>
      <c r="J21" s="213"/>
      <c r="K21" s="212"/>
      <c r="L21" s="212"/>
      <c r="M21" s="212"/>
    </row>
    <row r="22" spans="1:13" ht="15.75" thickBot="1" x14ac:dyDescent="0.3">
      <c r="A22" s="214" t="s">
        <v>1540</v>
      </c>
      <c r="B22" s="214"/>
      <c r="C22" s="214"/>
      <c r="D22" s="214"/>
      <c r="E22" s="21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214"/>
      <c r="B23" s="214"/>
      <c r="C23" s="214"/>
      <c r="D23" s="214"/>
      <c r="E23" s="21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7" t="s">
        <v>1382</v>
      </c>
      <c r="B25" s="199" t="s">
        <v>1390</v>
      </c>
      <c r="C25" s="201" t="s">
        <v>1391</v>
      </c>
      <c r="D25" s="202"/>
      <c r="E25" s="203" t="s">
        <v>1392</v>
      </c>
      <c r="F25" s="203"/>
      <c r="G25" s="204"/>
      <c r="H25" s="205" t="s">
        <v>1393</v>
      </c>
      <c r="I25" s="205"/>
      <c r="J25" s="205"/>
      <c r="K25" s="206" t="s">
        <v>1394</v>
      </c>
      <c r="L25" s="207"/>
      <c r="M25" s="208"/>
    </row>
    <row r="26" spans="1:13" ht="15.75" thickBot="1" x14ac:dyDescent="0.3">
      <c r="A26" s="198"/>
      <c r="B26" s="20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9" t="s">
        <v>1400</v>
      </c>
      <c r="C33" s="210"/>
      <c r="D33" s="211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2" t="s">
        <v>1386</v>
      </c>
      <c r="B39" s="212"/>
      <c r="C39" s="212"/>
      <c r="D39" s="212"/>
      <c r="E39" s="212"/>
      <c r="F39" s="213" t="s">
        <v>1387</v>
      </c>
      <c r="G39" s="213"/>
      <c r="H39" s="213"/>
      <c r="I39" s="213" t="s">
        <v>1388</v>
      </c>
      <c r="J39" s="213"/>
      <c r="K39" s="212" t="s">
        <v>1389</v>
      </c>
      <c r="L39" s="212"/>
      <c r="M39" s="212"/>
    </row>
    <row r="40" spans="1:13" ht="15.75" thickBot="1" x14ac:dyDescent="0.3">
      <c r="A40" s="212"/>
      <c r="B40" s="212"/>
      <c r="C40" s="212"/>
      <c r="D40" s="212"/>
      <c r="E40" s="212"/>
      <c r="F40" s="213"/>
      <c r="G40" s="213"/>
      <c r="H40" s="213"/>
      <c r="I40" s="213"/>
      <c r="J40" s="213"/>
      <c r="K40" s="212"/>
      <c r="L40" s="212"/>
      <c r="M40" s="212"/>
    </row>
    <row r="41" spans="1:13" ht="15.75" thickBot="1" x14ac:dyDescent="0.3">
      <c r="A41" s="214" t="s">
        <v>1541</v>
      </c>
      <c r="B41" s="214"/>
      <c r="C41" s="214"/>
      <c r="D41" s="214"/>
      <c r="E41" s="21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214"/>
      <c r="B42" s="214"/>
      <c r="C42" s="214"/>
      <c r="D42" s="214"/>
      <c r="E42" s="21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7" t="s">
        <v>1382</v>
      </c>
      <c r="B44" s="199" t="s">
        <v>1390</v>
      </c>
      <c r="C44" s="201" t="s">
        <v>1391</v>
      </c>
      <c r="D44" s="202"/>
      <c r="E44" s="203" t="s">
        <v>1392</v>
      </c>
      <c r="F44" s="203"/>
      <c r="G44" s="204"/>
      <c r="H44" s="205" t="s">
        <v>1393</v>
      </c>
      <c r="I44" s="205"/>
      <c r="J44" s="205"/>
      <c r="K44" s="206" t="s">
        <v>1394</v>
      </c>
      <c r="L44" s="207"/>
      <c r="M44" s="208"/>
    </row>
    <row r="45" spans="1:13" ht="15.75" thickBot="1" x14ac:dyDescent="0.3">
      <c r="A45" s="198"/>
      <c r="B45" s="20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9" t="s">
        <v>1400</v>
      </c>
      <c r="C52" s="210"/>
      <c r="D52" s="211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21" t="s">
        <v>1538</v>
      </c>
      <c r="Q3" s="222"/>
      <c r="R3" s="223"/>
    </row>
    <row r="4" spans="1:18" ht="51.75" thickBot="1" x14ac:dyDescent="0.3">
      <c r="A4" s="122">
        <v>27485</v>
      </c>
      <c r="C4" s="227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4"/>
      <c r="Q4" s="225"/>
      <c r="R4" s="226"/>
    </row>
    <row r="5" spans="1:18" ht="39.75" customHeight="1" thickBot="1" x14ac:dyDescent="0.3">
      <c r="C5" s="228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9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5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6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6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6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6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6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6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6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7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5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6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6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6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6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6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6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6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6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6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6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6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7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5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6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7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5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6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6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6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6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7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8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9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9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9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9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9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9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9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9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9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9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0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8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9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0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5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6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6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7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0" t="s">
        <v>1412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1657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0" t="s">
        <v>1422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3" t="s">
        <v>1428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1554</v>
      </c>
      <c r="B9" s="29" t="s">
        <v>1696</v>
      </c>
      <c r="C9" s="23">
        <v>41670</v>
      </c>
      <c r="D9" s="22" t="s">
        <v>1754</v>
      </c>
      <c r="E9" s="23">
        <v>41670</v>
      </c>
      <c r="F9" s="27">
        <v>89254178</v>
      </c>
      <c r="G9" s="30" t="s">
        <v>1698</v>
      </c>
      <c r="H9" s="22" t="s">
        <v>1764</v>
      </c>
      <c r="I9" s="22">
        <v>13659501</v>
      </c>
      <c r="J9" s="22" t="s">
        <v>1695</v>
      </c>
      <c r="K9" s="24"/>
      <c r="L9" s="24">
        <v>300000</v>
      </c>
      <c r="M9" s="24">
        <f>+K5-L9</f>
        <v>600000</v>
      </c>
      <c r="N9" s="79" t="s">
        <v>1765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5" t="s">
        <v>1548</v>
      </c>
      <c r="E1" s="236"/>
      <c r="F1" s="236"/>
      <c r="G1" s="236"/>
      <c r="H1" s="236"/>
      <c r="I1" s="236"/>
      <c r="J1" s="236"/>
      <c r="K1" s="236"/>
      <c r="L1" s="237"/>
    </row>
    <row r="2" spans="1:12" x14ac:dyDescent="0.25">
      <c r="D2" s="238"/>
      <c r="E2" s="239"/>
      <c r="F2" s="239"/>
      <c r="G2" s="239"/>
      <c r="H2" s="239"/>
      <c r="I2" s="239"/>
      <c r="J2" s="239"/>
      <c r="K2" s="239"/>
      <c r="L2" s="240"/>
    </row>
    <row r="3" spans="1:12" x14ac:dyDescent="0.25">
      <c r="D3" s="238"/>
      <c r="E3" s="239"/>
      <c r="F3" s="239"/>
      <c r="G3" s="239"/>
      <c r="H3" s="239"/>
      <c r="I3" s="239"/>
      <c r="J3" s="239"/>
      <c r="K3" s="239"/>
      <c r="L3" s="240"/>
    </row>
    <row r="4" spans="1:12" ht="15.75" thickBot="1" x14ac:dyDescent="0.3">
      <c r="D4" s="241"/>
      <c r="E4" s="242"/>
      <c r="F4" s="242"/>
      <c r="G4" s="242"/>
      <c r="H4" s="242"/>
      <c r="I4" s="242"/>
      <c r="J4" s="242"/>
      <c r="K4" s="242"/>
      <c r="L4" s="243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2014-04-03T23:10:27Z</dcterms:modified>
</cp:coreProperties>
</file>